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fps\Documents\MAPA DE RIESGOS\2023\NUEVOS MAPAS DE RIESGO\"/>
    </mc:Choice>
  </mc:AlternateContent>
  <bookViews>
    <workbookView xWindow="0" yWindow="0" windowWidth="28800" windowHeight="12435" activeTab="3"/>
  </bookViews>
  <sheets>
    <sheet name="CONTROL DE ACTUALIZACION" sheetId="4" r:id="rId1"/>
    <sheet name="FORMATO" sheetId="1" r:id="rId2"/>
    <sheet name="MENUS" sheetId="2" r:id="rId3"/>
    <sheet name="TABLAS DE CRITERIOS"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IMPACTO">#REF!</definedName>
    <definedName name="IMPACTON">#REF!</definedName>
    <definedName name="PROBABILIDAD">#REF!</definedName>
    <definedName name="PROBABILIDAD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41" i="1" l="1"/>
  <c r="AD141" i="1" s="1"/>
  <c r="AC134" i="1"/>
  <c r="AC137" i="1"/>
  <c r="AC131" i="1"/>
  <c r="AQ144" i="1"/>
  <c r="AM144" i="1"/>
  <c r="AC144" i="1"/>
  <c r="Y144" i="1"/>
  <c r="Z144" i="1" s="1"/>
  <c r="AQ143" i="1"/>
  <c r="AM143" i="1"/>
  <c r="AC143" i="1"/>
  <c r="Y143" i="1"/>
  <c r="AQ142" i="1"/>
  <c r="AM142" i="1"/>
  <c r="AC142" i="1"/>
  <c r="Y142" i="1"/>
  <c r="Z142" i="1" s="1"/>
  <c r="AU142" i="1" s="1"/>
  <c r="AT142" i="1" s="1"/>
  <c r="AQ141" i="1"/>
  <c r="AM141" i="1"/>
  <c r="Y141" i="1"/>
  <c r="Z141" i="1" s="1"/>
  <c r="AQ140" i="1"/>
  <c r="AM140" i="1"/>
  <c r="AC140" i="1"/>
  <c r="Y140" i="1"/>
  <c r="Z140" i="1" s="1"/>
  <c r="AQ139" i="1"/>
  <c r="AM139" i="1"/>
  <c r="AC139" i="1"/>
  <c r="Y139" i="1"/>
  <c r="AQ138" i="1"/>
  <c r="AM138" i="1"/>
  <c r="AC138" i="1"/>
  <c r="Y138" i="1"/>
  <c r="Z138" i="1" s="1"/>
  <c r="AQ137" i="1"/>
  <c r="AM137" i="1"/>
  <c r="Y137" i="1"/>
  <c r="Z137" i="1" s="1"/>
  <c r="AQ136" i="1"/>
  <c r="AM136" i="1"/>
  <c r="AC136" i="1"/>
  <c r="Y136" i="1"/>
  <c r="AQ135" i="1"/>
  <c r="AM135" i="1"/>
  <c r="AC135" i="1"/>
  <c r="Y135" i="1"/>
  <c r="Z135" i="1" s="1"/>
  <c r="AQ134" i="1"/>
  <c r="AM134" i="1"/>
  <c r="Y134" i="1"/>
  <c r="Z134" i="1" s="1"/>
  <c r="AQ133" i="1"/>
  <c r="AM133" i="1"/>
  <c r="AC133" i="1"/>
  <c r="Y133" i="1"/>
  <c r="AE133" i="1" s="1"/>
  <c r="AQ132" i="1"/>
  <c r="AM132" i="1"/>
  <c r="AC132" i="1"/>
  <c r="Y132" i="1"/>
  <c r="AQ131" i="1"/>
  <c r="AM131" i="1"/>
  <c r="Y131" i="1"/>
  <c r="Z131" i="1" s="1"/>
  <c r="AQ130" i="1"/>
  <c r="AM130" i="1"/>
  <c r="AC130" i="1"/>
  <c r="Y130" i="1"/>
  <c r="AE130" i="1" s="1"/>
  <c r="AQ129" i="1"/>
  <c r="AM129" i="1"/>
  <c r="AC129" i="1"/>
  <c r="Y129" i="1"/>
  <c r="AE129" i="1" l="1"/>
  <c r="AE136" i="1"/>
  <c r="AE139" i="1"/>
  <c r="AD139" i="1"/>
  <c r="AW139" i="1" s="1"/>
  <c r="AV139" i="1" s="1"/>
  <c r="AD135" i="1"/>
  <c r="AW135" i="1" s="1"/>
  <c r="AV135" i="1" s="1"/>
  <c r="AD129" i="1"/>
  <c r="AW129" i="1" s="1"/>
  <c r="AV129" i="1" s="1"/>
  <c r="AD133" i="1"/>
  <c r="AW133" i="1" s="1"/>
  <c r="AV133" i="1" s="1"/>
  <c r="AD142" i="1"/>
  <c r="AW142" i="1" s="1"/>
  <c r="AV142" i="1" s="1"/>
  <c r="AD144" i="1"/>
  <c r="AW144" i="1" s="1"/>
  <c r="AV144" i="1" s="1"/>
  <c r="AD138" i="1"/>
  <c r="AW138" i="1" s="1"/>
  <c r="AV138" i="1" s="1"/>
  <c r="AD140" i="1"/>
  <c r="AW140" i="1" s="1"/>
  <c r="AV140" i="1" s="1"/>
  <c r="AX140" i="1" s="1"/>
  <c r="AD132" i="1"/>
  <c r="AD136" i="1"/>
  <c r="AD130" i="1"/>
  <c r="AW130" i="1" s="1"/>
  <c r="AV130" i="1" s="1"/>
  <c r="AE143" i="1"/>
  <c r="AD143" i="1"/>
  <c r="AW143" i="1" s="1"/>
  <c r="AV143" i="1" s="1"/>
  <c r="AU131" i="1"/>
  <c r="AT131" i="1" s="1"/>
  <c r="AE132" i="1"/>
  <c r="AE135" i="1"/>
  <c r="Z139" i="1"/>
  <c r="AU135" i="1"/>
  <c r="AT135" i="1" s="1"/>
  <c r="AX135" i="1" s="1"/>
  <c r="Z143" i="1"/>
  <c r="AU143" i="1" s="1"/>
  <c r="AT143" i="1" s="1"/>
  <c r="Z129" i="1"/>
  <c r="AU129" i="1" s="1"/>
  <c r="AT129" i="1" s="1"/>
  <c r="AX129" i="1" s="1"/>
  <c r="Z133" i="1"/>
  <c r="AU133" i="1" s="1"/>
  <c r="AT133" i="1" s="1"/>
  <c r="AU140" i="1"/>
  <c r="AT140" i="1" s="1"/>
  <c r="AU134" i="1"/>
  <c r="AT134" i="1" s="1"/>
  <c r="AU138" i="1"/>
  <c r="AT138" i="1" s="1"/>
  <c r="AE131" i="1"/>
  <c r="AE137" i="1"/>
  <c r="AE134" i="1"/>
  <c r="AE141" i="1"/>
  <c r="AW141" i="1"/>
  <c r="AV141" i="1" s="1"/>
  <c r="AD134" i="1"/>
  <c r="AW134" i="1" s="1"/>
  <c r="AV134" i="1" s="1"/>
  <c r="AD137" i="1"/>
  <c r="AW137" i="1" s="1"/>
  <c r="AV137" i="1" s="1"/>
  <c r="AD131" i="1"/>
  <c r="AW131" i="1" s="1"/>
  <c r="AV131" i="1" s="1"/>
  <c r="AW132" i="1"/>
  <c r="AV132" i="1" s="1"/>
  <c r="AW136" i="1"/>
  <c r="AV136" i="1" s="1"/>
  <c r="Z130" i="1"/>
  <c r="AU130" i="1" s="1"/>
  <c r="AT130" i="1" s="1"/>
  <c r="Z132" i="1"/>
  <c r="AU132" i="1" s="1"/>
  <c r="AT132" i="1" s="1"/>
  <c r="Z136" i="1"/>
  <c r="AU136" i="1" s="1"/>
  <c r="AT136" i="1" s="1"/>
  <c r="AU137" i="1"/>
  <c r="AT137" i="1" s="1"/>
  <c r="AE138" i="1"/>
  <c r="AU139" i="1"/>
  <c r="AT139" i="1" s="1"/>
  <c r="AE140" i="1"/>
  <c r="AU141" i="1"/>
  <c r="AT141" i="1" s="1"/>
  <c r="AX141" i="1" s="1"/>
  <c r="AE142" i="1"/>
  <c r="AE144" i="1"/>
  <c r="AU144" i="1"/>
  <c r="AT144" i="1" s="1"/>
  <c r="AX131" i="1" l="1"/>
  <c r="AX130" i="1"/>
  <c r="AX143" i="1"/>
  <c r="AX133" i="1"/>
  <c r="AX132" i="1"/>
  <c r="AX138" i="1"/>
  <c r="AX142" i="1"/>
  <c r="AX144" i="1"/>
  <c r="AX139" i="1"/>
  <c r="AX134" i="1"/>
  <c r="AX136" i="1"/>
  <c r="AX137" i="1"/>
  <c r="AC127" i="1" l="1"/>
  <c r="AD127" i="1" s="1"/>
  <c r="AC116" i="1"/>
  <c r="AC108" i="1"/>
  <c r="AQ128" i="1"/>
  <c r="AM128" i="1"/>
  <c r="AC128" i="1"/>
  <c r="Y128" i="1"/>
  <c r="Z128" i="1" s="1"/>
  <c r="AQ127" i="1"/>
  <c r="AM127" i="1"/>
  <c r="Y127" i="1"/>
  <c r="AQ126" i="1"/>
  <c r="AM126" i="1"/>
  <c r="AC126" i="1"/>
  <c r="Y126" i="1"/>
  <c r="Z126" i="1" s="1"/>
  <c r="AQ125" i="1"/>
  <c r="AM125" i="1"/>
  <c r="AC125" i="1"/>
  <c r="Y125" i="1"/>
  <c r="AQ124" i="1"/>
  <c r="AM124" i="1"/>
  <c r="AC124" i="1"/>
  <c r="Y124" i="1"/>
  <c r="Z124" i="1" s="1"/>
  <c r="AQ123" i="1"/>
  <c r="AM123" i="1"/>
  <c r="AC123" i="1"/>
  <c r="Y123" i="1"/>
  <c r="AQ122" i="1"/>
  <c r="AM122" i="1"/>
  <c r="AC122" i="1"/>
  <c r="Y122" i="1"/>
  <c r="AQ121" i="1"/>
  <c r="AM121" i="1"/>
  <c r="AC121" i="1"/>
  <c r="Y121" i="1"/>
  <c r="AQ120" i="1"/>
  <c r="AM120" i="1"/>
  <c r="AC120" i="1"/>
  <c r="Y120" i="1"/>
  <c r="Z120" i="1" s="1"/>
  <c r="AQ119" i="1"/>
  <c r="AM119" i="1"/>
  <c r="AC119" i="1"/>
  <c r="Y119" i="1"/>
  <c r="AQ118" i="1"/>
  <c r="AM118" i="1"/>
  <c r="AC118" i="1"/>
  <c r="Y118" i="1"/>
  <c r="AQ117" i="1"/>
  <c r="AM117" i="1"/>
  <c r="AC117" i="1"/>
  <c r="Y117" i="1"/>
  <c r="Z117" i="1" s="1"/>
  <c r="AQ116" i="1"/>
  <c r="AM116" i="1"/>
  <c r="Y116" i="1"/>
  <c r="Z116" i="1" s="1"/>
  <c r="AQ115" i="1"/>
  <c r="AM115" i="1"/>
  <c r="AC115" i="1"/>
  <c r="AD115" i="1" s="1"/>
  <c r="Y115" i="1"/>
  <c r="AQ114" i="1"/>
  <c r="AM114" i="1"/>
  <c r="AC114" i="1"/>
  <c r="AD114" i="1" s="1"/>
  <c r="Y114" i="1"/>
  <c r="Z114" i="1" s="1"/>
  <c r="AQ113" i="1"/>
  <c r="AM113" i="1"/>
  <c r="AC113" i="1"/>
  <c r="AD113" i="1" s="1"/>
  <c r="Y113" i="1"/>
  <c r="AQ112" i="1"/>
  <c r="AM112" i="1"/>
  <c r="AC112" i="1"/>
  <c r="AD112" i="1" s="1"/>
  <c r="Y112" i="1"/>
  <c r="Z112" i="1" s="1"/>
  <c r="AE122" i="1" l="1"/>
  <c r="AW112" i="1"/>
  <c r="AV112" i="1" s="1"/>
  <c r="AU117" i="1"/>
  <c r="AT117" i="1" s="1"/>
  <c r="AU120" i="1"/>
  <c r="AT120" i="1" s="1"/>
  <c r="AD124" i="1"/>
  <c r="AW124" i="1" s="1"/>
  <c r="AV124" i="1" s="1"/>
  <c r="AD126" i="1"/>
  <c r="AW126" i="1" s="1"/>
  <c r="AV126" i="1" s="1"/>
  <c r="AD120" i="1"/>
  <c r="AW120" i="1" s="1"/>
  <c r="AV120" i="1" s="1"/>
  <c r="AX120" i="1" s="1"/>
  <c r="AD128" i="1"/>
  <c r="AW128" i="1" s="1"/>
  <c r="AV128" i="1" s="1"/>
  <c r="AE119" i="1"/>
  <c r="AE126" i="1"/>
  <c r="AD117" i="1"/>
  <c r="AD119" i="1"/>
  <c r="AE121" i="1"/>
  <c r="AE125" i="1"/>
  <c r="AD123" i="1"/>
  <c r="AW123" i="1" s="1"/>
  <c r="AV123" i="1" s="1"/>
  <c r="AD122" i="1"/>
  <c r="AW122" i="1" s="1"/>
  <c r="AV122" i="1" s="1"/>
  <c r="AE115" i="1"/>
  <c r="AD125" i="1"/>
  <c r="AD118" i="1"/>
  <c r="AW118" i="1" s="1"/>
  <c r="AV118" i="1" s="1"/>
  <c r="AD121" i="1"/>
  <c r="AW121" i="1" s="1"/>
  <c r="AV121" i="1" s="1"/>
  <c r="AE118" i="1"/>
  <c r="AE114" i="1"/>
  <c r="Z118" i="1"/>
  <c r="AU118" i="1" s="1"/>
  <c r="AT118" i="1" s="1"/>
  <c r="AX118" i="1" s="1"/>
  <c r="AE124" i="1"/>
  <c r="AU124" i="1"/>
  <c r="AT124" i="1" s="1"/>
  <c r="AX124" i="1" s="1"/>
  <c r="AU114" i="1"/>
  <c r="AT114" i="1" s="1"/>
  <c r="Z122" i="1"/>
  <c r="AE128" i="1"/>
  <c r="AE120" i="1"/>
  <c r="AW114" i="1"/>
  <c r="AV114" i="1" s="1"/>
  <c r="AE112" i="1"/>
  <c r="AW125" i="1"/>
  <c r="AV125" i="1" s="1"/>
  <c r="AU112" i="1"/>
  <c r="AT112" i="1" s="1"/>
  <c r="AW119" i="1"/>
  <c r="AV119" i="1" s="1"/>
  <c r="AU122" i="1"/>
  <c r="AT122" i="1" s="1"/>
  <c r="AE113" i="1"/>
  <c r="AE123" i="1"/>
  <c r="AE116" i="1"/>
  <c r="AU126" i="1"/>
  <c r="AT126" i="1" s="1"/>
  <c r="AX126" i="1" s="1"/>
  <c r="AU116" i="1"/>
  <c r="AT116" i="1" s="1"/>
  <c r="AE127" i="1"/>
  <c r="AW127" i="1"/>
  <c r="AV127" i="1" s="1"/>
  <c r="AD116" i="1"/>
  <c r="AW116" i="1" s="1"/>
  <c r="AV116" i="1" s="1"/>
  <c r="AD108" i="1"/>
  <c r="AW113" i="1"/>
  <c r="AV113" i="1" s="1"/>
  <c r="AW115" i="1"/>
  <c r="AV115" i="1" s="1"/>
  <c r="AX112" i="1"/>
  <c r="AW117" i="1"/>
  <c r="AV117" i="1" s="1"/>
  <c r="Z113" i="1"/>
  <c r="AU113" i="1" s="1"/>
  <c r="AT113" i="1" s="1"/>
  <c r="Z115" i="1"/>
  <c r="AU115" i="1" s="1"/>
  <c r="AT115" i="1" s="1"/>
  <c r="Z121" i="1"/>
  <c r="AU121" i="1" s="1"/>
  <c r="AT121" i="1" s="1"/>
  <c r="Z125" i="1"/>
  <c r="AU125" i="1" s="1"/>
  <c r="AT125" i="1" s="1"/>
  <c r="Z127" i="1"/>
  <c r="AU127" i="1" s="1"/>
  <c r="AT127" i="1" s="1"/>
  <c r="Z119" i="1"/>
  <c r="AU119" i="1" s="1"/>
  <c r="AT119" i="1" s="1"/>
  <c r="Z123" i="1"/>
  <c r="AU123" i="1" s="1"/>
  <c r="AT123" i="1" s="1"/>
  <c r="AE117" i="1"/>
  <c r="AU128" i="1"/>
  <c r="AT128" i="1" s="1"/>
  <c r="AX116" i="1" l="1"/>
  <c r="AX122" i="1"/>
  <c r="AX128" i="1"/>
  <c r="AX121" i="1"/>
  <c r="AX115" i="1"/>
  <c r="AX123" i="1"/>
  <c r="AX117" i="1"/>
  <c r="AX119" i="1"/>
  <c r="AX125" i="1"/>
  <c r="AX114" i="1"/>
  <c r="AX113" i="1"/>
  <c r="AX127" i="1"/>
  <c r="AC111" i="1" l="1"/>
  <c r="AC110" i="1"/>
  <c r="AQ111" i="1"/>
  <c r="AM111" i="1"/>
  <c r="Y111" i="1"/>
  <c r="Z111" i="1" s="1"/>
  <c r="AQ110" i="1"/>
  <c r="AM110" i="1"/>
  <c r="Y110" i="1"/>
  <c r="AQ109" i="1"/>
  <c r="AM109" i="1"/>
  <c r="AC109" i="1"/>
  <c r="AD109" i="1" s="1"/>
  <c r="Y109" i="1"/>
  <c r="AQ108" i="1"/>
  <c r="AW108" i="1" s="1"/>
  <c r="AV108" i="1" s="1"/>
  <c r="AM108" i="1"/>
  <c r="Y108" i="1"/>
  <c r="AE108" i="1" s="1"/>
  <c r="AQ107" i="1"/>
  <c r="AM107" i="1"/>
  <c r="AC107" i="1"/>
  <c r="AD107" i="1" s="1"/>
  <c r="Y107" i="1"/>
  <c r="AE109" i="1" l="1"/>
  <c r="AE107" i="1"/>
  <c r="Z109" i="1"/>
  <c r="Z107" i="1"/>
  <c r="AW107" i="1"/>
  <c r="AV107" i="1" s="1"/>
  <c r="AE110" i="1"/>
  <c r="AE111" i="1"/>
  <c r="AD111" i="1"/>
  <c r="AW111" i="1" s="1"/>
  <c r="AV111" i="1" s="1"/>
  <c r="AD110" i="1"/>
  <c r="AW110" i="1" s="1"/>
  <c r="AV110" i="1" s="1"/>
  <c r="AW109" i="1"/>
  <c r="AV109" i="1" s="1"/>
  <c r="Z108" i="1"/>
  <c r="AU108" i="1" s="1"/>
  <c r="AT108" i="1" s="1"/>
  <c r="AX108" i="1" s="1"/>
  <c r="Z110" i="1"/>
  <c r="AU110" i="1" s="1"/>
  <c r="AT110" i="1" s="1"/>
  <c r="AU107" i="1"/>
  <c r="AT107" i="1" s="1"/>
  <c r="AU109" i="1"/>
  <c r="AT109" i="1" s="1"/>
  <c r="AU111" i="1"/>
  <c r="AT111" i="1" s="1"/>
  <c r="AX109" i="1" l="1"/>
  <c r="AX107" i="1"/>
  <c r="AX111" i="1"/>
  <c r="AX110" i="1"/>
  <c r="AC106" i="1" l="1"/>
  <c r="AC104" i="1"/>
  <c r="AD104" i="1" s="1"/>
  <c r="AC103" i="1"/>
  <c r="AD103" i="1" s="1"/>
  <c r="AC105" i="1"/>
  <c r="AC102" i="1"/>
  <c r="AD102" i="1" s="1"/>
  <c r="AC101" i="1"/>
  <c r="AQ106" i="1"/>
  <c r="AM106" i="1"/>
  <c r="Y106" i="1"/>
  <c r="Z106" i="1" s="1"/>
  <c r="AQ105" i="1"/>
  <c r="AM105" i="1"/>
  <c r="Y105" i="1"/>
  <c r="Z105" i="1" s="1"/>
  <c r="AQ104" i="1"/>
  <c r="AM104" i="1"/>
  <c r="Y104" i="1"/>
  <c r="Z104" i="1" s="1"/>
  <c r="AQ103" i="1"/>
  <c r="AM103" i="1"/>
  <c r="Y103" i="1"/>
  <c r="Z103" i="1" s="1"/>
  <c r="AQ102" i="1"/>
  <c r="AM102" i="1"/>
  <c r="Y102" i="1"/>
  <c r="Z102" i="1" s="1"/>
  <c r="AQ101" i="1"/>
  <c r="AM101" i="1"/>
  <c r="Y101" i="1"/>
  <c r="Z101" i="1" s="1"/>
  <c r="AE101" i="1" l="1"/>
  <c r="AW102" i="1"/>
  <c r="AV102" i="1" s="1"/>
  <c r="AE105" i="1"/>
  <c r="AW104" i="1"/>
  <c r="AV104" i="1" s="1"/>
  <c r="AU102" i="1"/>
  <c r="AT102" i="1" s="1"/>
  <c r="AX102" i="1" s="1"/>
  <c r="AE106" i="1"/>
  <c r="AD106" i="1"/>
  <c r="AW106" i="1" s="1"/>
  <c r="AV106" i="1" s="1"/>
  <c r="AE104" i="1"/>
  <c r="AE103" i="1"/>
  <c r="AD105" i="1"/>
  <c r="AW105" i="1" s="1"/>
  <c r="AV105" i="1" s="1"/>
  <c r="AE102" i="1"/>
  <c r="AD101" i="1"/>
  <c r="AW101" i="1" s="1"/>
  <c r="AV101" i="1" s="1"/>
  <c r="AW103" i="1"/>
  <c r="AV103" i="1" s="1"/>
  <c r="AU104" i="1"/>
  <c r="AT104" i="1" s="1"/>
  <c r="AX104" i="1" s="1"/>
  <c r="AU101" i="1"/>
  <c r="AT101" i="1" s="1"/>
  <c r="AU103" i="1"/>
  <c r="AT103" i="1" s="1"/>
  <c r="AU105" i="1"/>
  <c r="AT105" i="1" s="1"/>
  <c r="AU106" i="1"/>
  <c r="AT106" i="1" s="1"/>
  <c r="AX106" i="1" l="1"/>
  <c r="AX101" i="1"/>
  <c r="AX103" i="1"/>
  <c r="AX105" i="1"/>
  <c r="AC99" i="1" l="1"/>
  <c r="AC98" i="1"/>
  <c r="AC97" i="1"/>
  <c r="AC96" i="1"/>
  <c r="AC95" i="1"/>
  <c r="AC92" i="1"/>
  <c r="AC90" i="1"/>
  <c r="AD90" i="1" s="1"/>
  <c r="AC91" i="1"/>
  <c r="AD91" i="1" s="1"/>
  <c r="AQ100" i="1"/>
  <c r="AM100" i="1"/>
  <c r="AC100" i="1"/>
  <c r="AD100" i="1" s="1"/>
  <c r="Y100" i="1"/>
  <c r="Z100" i="1" s="1"/>
  <c r="AQ99" i="1"/>
  <c r="AM99" i="1"/>
  <c r="Y99" i="1"/>
  <c r="Z99" i="1" s="1"/>
  <c r="AQ98" i="1"/>
  <c r="AM98" i="1"/>
  <c r="Y98" i="1"/>
  <c r="Z98" i="1" s="1"/>
  <c r="AQ97" i="1"/>
  <c r="AM97" i="1"/>
  <c r="Y97" i="1"/>
  <c r="Z97" i="1" s="1"/>
  <c r="AQ96" i="1"/>
  <c r="AM96" i="1"/>
  <c r="Y96" i="1"/>
  <c r="Z96" i="1" s="1"/>
  <c r="AQ95" i="1"/>
  <c r="AM95" i="1"/>
  <c r="Y95" i="1"/>
  <c r="Z95" i="1" s="1"/>
  <c r="AQ94" i="1"/>
  <c r="AM94" i="1"/>
  <c r="AC94" i="1"/>
  <c r="AD94" i="1" s="1"/>
  <c r="Y94" i="1"/>
  <c r="Z94" i="1" s="1"/>
  <c r="AQ93" i="1"/>
  <c r="AM93" i="1"/>
  <c r="AC93" i="1"/>
  <c r="Y93" i="1"/>
  <c r="Z93" i="1" s="1"/>
  <c r="AQ92" i="1"/>
  <c r="AM92" i="1"/>
  <c r="Y92" i="1"/>
  <c r="Z92" i="1" s="1"/>
  <c r="AU92" i="1" s="1"/>
  <c r="AT92" i="1" s="1"/>
  <c r="AQ91" i="1"/>
  <c r="AM91" i="1"/>
  <c r="Y91" i="1"/>
  <c r="Z91" i="1" s="1"/>
  <c r="AQ90" i="1"/>
  <c r="AM90" i="1"/>
  <c r="Y90" i="1"/>
  <c r="AQ89" i="1"/>
  <c r="AM89" i="1"/>
  <c r="AC89" i="1"/>
  <c r="AD89" i="1" s="1"/>
  <c r="Y89" i="1"/>
  <c r="Z89" i="1" s="1"/>
  <c r="AE93" i="1" l="1"/>
  <c r="AE92" i="1"/>
  <c r="AE95" i="1"/>
  <c r="AE96" i="1"/>
  <c r="AE97" i="1"/>
  <c r="AW89" i="1"/>
  <c r="AV89" i="1" s="1"/>
  <c r="AE98" i="1"/>
  <c r="AE99" i="1"/>
  <c r="AD99" i="1"/>
  <c r="AD98" i="1"/>
  <c r="AW98" i="1" s="1"/>
  <c r="AV98" i="1" s="1"/>
  <c r="AD97" i="1"/>
  <c r="AD96" i="1"/>
  <c r="AD95" i="1"/>
  <c r="AW95" i="1" s="1"/>
  <c r="AV95" i="1" s="1"/>
  <c r="AD92" i="1"/>
  <c r="AE90" i="1"/>
  <c r="AE91" i="1"/>
  <c r="AW92" i="1"/>
  <c r="AV92" i="1" s="1"/>
  <c r="AX92" i="1" s="1"/>
  <c r="AW91" i="1"/>
  <c r="AV91" i="1" s="1"/>
  <c r="AW90" i="1"/>
  <c r="AV90" i="1" s="1"/>
  <c r="AW94" i="1"/>
  <c r="AV94" i="1" s="1"/>
  <c r="AW96" i="1"/>
  <c r="AV96" i="1" s="1"/>
  <c r="AW100" i="1"/>
  <c r="AV100" i="1" s="1"/>
  <c r="Z90" i="1"/>
  <c r="AU90" i="1" s="1"/>
  <c r="AT90" i="1" s="1"/>
  <c r="AU91" i="1"/>
  <c r="AT91" i="1" s="1"/>
  <c r="AU93" i="1"/>
  <c r="AT93" i="1" s="1"/>
  <c r="AE94" i="1"/>
  <c r="AU95" i="1"/>
  <c r="AT95" i="1" s="1"/>
  <c r="AU97" i="1"/>
  <c r="AT97" i="1" s="1"/>
  <c r="AU99" i="1"/>
  <c r="AT99" i="1" s="1"/>
  <c r="AE100" i="1"/>
  <c r="AD93" i="1"/>
  <c r="AW93" i="1" s="1"/>
  <c r="AV93" i="1" s="1"/>
  <c r="AW97" i="1"/>
  <c r="AV97" i="1" s="1"/>
  <c r="AW99" i="1"/>
  <c r="AV99" i="1" s="1"/>
  <c r="AU94" i="1"/>
  <c r="AT94" i="1" s="1"/>
  <c r="AU96" i="1"/>
  <c r="AT96" i="1" s="1"/>
  <c r="AU98" i="1"/>
  <c r="AT98" i="1" s="1"/>
  <c r="AU100" i="1"/>
  <c r="AT100" i="1" s="1"/>
  <c r="AE89" i="1"/>
  <c r="AU89" i="1"/>
  <c r="AT89" i="1" s="1"/>
  <c r="AX89" i="1" l="1"/>
  <c r="AX100" i="1"/>
  <c r="AX98" i="1"/>
  <c r="AX96" i="1"/>
  <c r="AX91" i="1"/>
  <c r="AX90" i="1"/>
  <c r="AX99" i="1"/>
  <c r="AX93" i="1"/>
  <c r="AX94" i="1"/>
  <c r="AX97" i="1"/>
  <c r="AX95" i="1"/>
  <c r="AC88" i="1" l="1"/>
  <c r="AQ88" i="1"/>
  <c r="AM88" i="1"/>
  <c r="Y88" i="1"/>
  <c r="Z88" i="1" s="1"/>
  <c r="AC87" i="1"/>
  <c r="AQ87" i="1"/>
  <c r="AM87" i="1"/>
  <c r="Y87" i="1"/>
  <c r="Z87" i="1" s="1"/>
  <c r="AQ86" i="1"/>
  <c r="AM86" i="1"/>
  <c r="AC86" i="1"/>
  <c r="AD86" i="1" s="1"/>
  <c r="Y86" i="1"/>
  <c r="Z86" i="1" s="1"/>
  <c r="AC85" i="1"/>
  <c r="AQ85" i="1"/>
  <c r="AM85" i="1"/>
  <c r="Y85" i="1"/>
  <c r="Z85" i="1" s="1"/>
  <c r="AQ84" i="1"/>
  <c r="AM84" i="1"/>
  <c r="AC84" i="1"/>
  <c r="AD84" i="1" s="1"/>
  <c r="Y84" i="1"/>
  <c r="Z84" i="1" s="1"/>
  <c r="AC83" i="1"/>
  <c r="AQ83" i="1"/>
  <c r="AM83" i="1"/>
  <c r="Y83" i="1"/>
  <c r="Z83" i="1" s="1"/>
  <c r="AC82" i="1"/>
  <c r="AQ82" i="1"/>
  <c r="AM82" i="1"/>
  <c r="Y82" i="1"/>
  <c r="Z82" i="1" s="1"/>
  <c r="AU82" i="1" s="1"/>
  <c r="AT82" i="1" s="1"/>
  <c r="AC81" i="1"/>
  <c r="AD81" i="1" s="1"/>
  <c r="AM81" i="1"/>
  <c r="AQ81" i="1"/>
  <c r="AC80" i="1"/>
  <c r="AD80" i="1" s="1"/>
  <c r="Y81" i="1"/>
  <c r="Z81" i="1" s="1"/>
  <c r="AE83" i="1" l="1"/>
  <c r="AE81" i="1"/>
  <c r="AE82" i="1"/>
  <c r="AE85" i="1"/>
  <c r="AE87" i="1"/>
  <c r="AU81" i="1"/>
  <c r="AT81" i="1" s="1"/>
  <c r="AE88" i="1"/>
  <c r="AW84" i="1"/>
  <c r="AV84" i="1" s="1"/>
  <c r="AW86" i="1"/>
  <c r="AV86" i="1" s="1"/>
  <c r="AD88" i="1"/>
  <c r="AW88" i="1" s="1"/>
  <c r="AV88" i="1" s="1"/>
  <c r="AU88" i="1"/>
  <c r="AT88" i="1" s="1"/>
  <c r="AD87" i="1"/>
  <c r="AW87" i="1" s="1"/>
  <c r="AV87" i="1" s="1"/>
  <c r="AU87" i="1"/>
  <c r="AT87" i="1" s="1"/>
  <c r="AE86" i="1"/>
  <c r="AU86" i="1"/>
  <c r="AT86" i="1" s="1"/>
  <c r="AD85" i="1"/>
  <c r="AW85" i="1" s="1"/>
  <c r="AV85" i="1" s="1"/>
  <c r="AU85" i="1"/>
  <c r="AT85" i="1" s="1"/>
  <c r="AE84" i="1"/>
  <c r="AU84" i="1"/>
  <c r="AT84" i="1" s="1"/>
  <c r="AD83" i="1"/>
  <c r="AW83" i="1" s="1"/>
  <c r="AV83" i="1" s="1"/>
  <c r="AU83" i="1"/>
  <c r="AT83" i="1" s="1"/>
  <c r="AD82" i="1"/>
  <c r="AW82" i="1" s="1"/>
  <c r="AV82" i="1" s="1"/>
  <c r="AX82" i="1" s="1"/>
  <c r="AW81" i="1"/>
  <c r="AV81" i="1" s="1"/>
  <c r="AX81" i="1" s="1"/>
  <c r="AX86" i="1" l="1"/>
  <c r="AX84" i="1"/>
  <c r="AX88" i="1"/>
  <c r="AX87" i="1"/>
  <c r="AX85" i="1"/>
  <c r="AX83" i="1"/>
  <c r="AQ80" i="1" l="1"/>
  <c r="AM80" i="1"/>
  <c r="Y80" i="1"/>
  <c r="AQ79" i="1"/>
  <c r="AM79" i="1"/>
  <c r="AC79" i="1"/>
  <c r="AD79" i="1" s="1"/>
  <c r="Y79" i="1"/>
  <c r="Z79" i="1" s="1"/>
  <c r="AQ78" i="1"/>
  <c r="AM78" i="1"/>
  <c r="AC78" i="1"/>
  <c r="AD78" i="1" s="1"/>
  <c r="Y78" i="1"/>
  <c r="Z78" i="1" s="1"/>
  <c r="AQ77" i="1"/>
  <c r="AM77" i="1"/>
  <c r="AC77" i="1"/>
  <c r="AD77" i="1" s="1"/>
  <c r="Y77" i="1"/>
  <c r="Z77" i="1" s="1"/>
  <c r="Z80" i="1" l="1"/>
  <c r="AE80" i="1"/>
  <c r="AW79" i="1"/>
  <c r="AV79" i="1" s="1"/>
  <c r="AW78" i="1"/>
  <c r="AV78" i="1" s="1"/>
  <c r="AU80" i="1"/>
  <c r="AT80" i="1" s="1"/>
  <c r="AW80" i="1"/>
  <c r="AV80" i="1" s="1"/>
  <c r="AE79" i="1"/>
  <c r="AU79" i="1"/>
  <c r="AT79" i="1" s="1"/>
  <c r="AE78" i="1"/>
  <c r="AU78" i="1"/>
  <c r="AT78" i="1" s="1"/>
  <c r="AU77" i="1"/>
  <c r="AT77" i="1" s="1"/>
  <c r="AW77" i="1"/>
  <c r="AV77" i="1" s="1"/>
  <c r="AE77" i="1"/>
  <c r="AX77" i="1" l="1"/>
  <c r="AX78" i="1"/>
  <c r="AX79" i="1"/>
  <c r="AX80" i="1"/>
  <c r="AQ76" i="1"/>
  <c r="AM76" i="1"/>
  <c r="AC76" i="1"/>
  <c r="AD76" i="1" s="1"/>
  <c r="Y76" i="1"/>
  <c r="Z76" i="1" s="1"/>
  <c r="AC75" i="1"/>
  <c r="AC73" i="1"/>
  <c r="AC74" i="1"/>
  <c r="AD74" i="1" s="1"/>
  <c r="AM74" i="1"/>
  <c r="AU74" i="1" s="1"/>
  <c r="AT74" i="1" s="1"/>
  <c r="AQ74" i="1"/>
  <c r="AQ75" i="1"/>
  <c r="AM75" i="1"/>
  <c r="Y75" i="1"/>
  <c r="Y74" i="1"/>
  <c r="Z74" i="1" s="1"/>
  <c r="AQ73" i="1"/>
  <c r="AM73" i="1"/>
  <c r="Y73" i="1"/>
  <c r="Z73" i="1" s="1"/>
  <c r="AC72" i="1"/>
  <c r="AC70" i="1"/>
  <c r="AD70" i="1" s="1"/>
  <c r="AQ72" i="1"/>
  <c r="AM72" i="1"/>
  <c r="Y72" i="1"/>
  <c r="Z72" i="1" s="1"/>
  <c r="AQ71" i="1"/>
  <c r="AM71" i="1"/>
  <c r="AC71" i="1"/>
  <c r="AD71" i="1" s="1"/>
  <c r="Y71" i="1"/>
  <c r="Z71" i="1" s="1"/>
  <c r="AQ70" i="1"/>
  <c r="AM70" i="1"/>
  <c r="Y70" i="1"/>
  <c r="Z70" i="1" s="1"/>
  <c r="AC69" i="1"/>
  <c r="AQ69" i="1"/>
  <c r="AM69" i="1"/>
  <c r="Y69" i="1"/>
  <c r="Z69" i="1" s="1"/>
  <c r="AC68" i="1"/>
  <c r="AD68" i="1" s="1"/>
  <c r="AQ68" i="1"/>
  <c r="AM68" i="1"/>
  <c r="Y68" i="1"/>
  <c r="Z68" i="1" s="1"/>
  <c r="AC67" i="1"/>
  <c r="AD67" i="1" s="1"/>
  <c r="AQ67" i="1"/>
  <c r="AM67" i="1"/>
  <c r="Y67" i="1"/>
  <c r="Z67" i="1" s="1"/>
  <c r="AW74" i="1" l="1"/>
  <c r="AV74" i="1" s="1"/>
  <c r="AE73" i="1"/>
  <c r="AE75" i="1"/>
  <c r="AE68" i="1"/>
  <c r="AE72" i="1"/>
  <c r="AE69" i="1"/>
  <c r="AX74" i="1"/>
  <c r="AW71" i="1"/>
  <c r="AV71" i="1" s="1"/>
  <c r="AD73" i="1"/>
  <c r="AW73" i="1" s="1"/>
  <c r="AV73" i="1" s="1"/>
  <c r="AW76" i="1"/>
  <c r="AV76" i="1" s="1"/>
  <c r="AE76" i="1"/>
  <c r="AU76" i="1"/>
  <c r="AT76" i="1" s="1"/>
  <c r="AD75" i="1"/>
  <c r="AW75" i="1" s="1"/>
  <c r="AV75" i="1" s="1"/>
  <c r="AE74" i="1"/>
  <c r="Z75" i="1"/>
  <c r="AU75" i="1" s="1"/>
  <c r="AT75" i="1" s="1"/>
  <c r="AU73" i="1"/>
  <c r="AT73" i="1" s="1"/>
  <c r="AD72" i="1"/>
  <c r="AW72" i="1" s="1"/>
  <c r="AV72" i="1" s="1"/>
  <c r="AE70" i="1"/>
  <c r="AU72" i="1"/>
  <c r="AT72" i="1" s="1"/>
  <c r="AE71" i="1"/>
  <c r="AU71" i="1"/>
  <c r="AT71" i="1" s="1"/>
  <c r="AW70" i="1"/>
  <c r="AV70" i="1" s="1"/>
  <c r="AU70" i="1"/>
  <c r="AT70" i="1" s="1"/>
  <c r="AD69" i="1"/>
  <c r="AW69" i="1"/>
  <c r="AV69" i="1" s="1"/>
  <c r="AU69" i="1"/>
  <c r="AT69" i="1" s="1"/>
  <c r="AU68" i="1"/>
  <c r="AT68" i="1" s="1"/>
  <c r="AW68" i="1"/>
  <c r="AV68" i="1" s="1"/>
  <c r="AE67" i="1"/>
  <c r="AW67" i="1"/>
  <c r="AV67" i="1" s="1"/>
  <c r="AU67" i="1"/>
  <c r="AT67" i="1" s="1"/>
  <c r="AX76" i="1" l="1"/>
  <c r="AX71" i="1"/>
  <c r="AX73" i="1"/>
  <c r="AX75" i="1"/>
  <c r="AX72" i="1"/>
  <c r="AX70" i="1"/>
  <c r="AX69" i="1"/>
  <c r="AX68" i="1"/>
  <c r="AX67" i="1"/>
  <c r="AM66" i="1" l="1"/>
  <c r="AM65" i="1"/>
  <c r="AM64" i="1"/>
  <c r="AM63" i="1"/>
  <c r="AM62" i="1" l="1"/>
  <c r="AM61" i="1"/>
  <c r="Y61" i="1"/>
  <c r="Z61" i="1" s="1"/>
  <c r="AC61" i="1"/>
  <c r="AD61" i="1" s="1"/>
  <c r="AQ61" i="1"/>
  <c r="AW61" i="1" l="1"/>
  <c r="AV61" i="1" s="1"/>
  <c r="AU61" i="1"/>
  <c r="AT61" i="1" s="1"/>
  <c r="AX61" i="1" s="1"/>
  <c r="AE61" i="1"/>
  <c r="AQ60" i="1" l="1"/>
  <c r="AM60" i="1"/>
  <c r="AC60" i="1"/>
  <c r="AD60" i="1" s="1"/>
  <c r="Y60" i="1"/>
  <c r="Z60" i="1" s="1"/>
  <c r="AQ59" i="1"/>
  <c r="AM59" i="1"/>
  <c r="AC59" i="1"/>
  <c r="AD59" i="1" s="1"/>
  <c r="Y59" i="1"/>
  <c r="Z59" i="1" s="1"/>
  <c r="AQ58" i="1"/>
  <c r="AM58" i="1"/>
  <c r="AC58" i="1"/>
  <c r="AD58" i="1" s="1"/>
  <c r="Y58" i="1"/>
  <c r="Z58" i="1" s="1"/>
  <c r="AQ57" i="1"/>
  <c r="AM57" i="1"/>
  <c r="AC57" i="1"/>
  <c r="AD57" i="1" s="1"/>
  <c r="Y57" i="1"/>
  <c r="Z57" i="1" s="1"/>
  <c r="AQ56" i="1"/>
  <c r="AM56" i="1"/>
  <c r="AC56" i="1"/>
  <c r="AD56" i="1" s="1"/>
  <c r="Y56" i="1"/>
  <c r="Z56" i="1" s="1"/>
  <c r="AQ55" i="1"/>
  <c r="AM55" i="1"/>
  <c r="AC55" i="1"/>
  <c r="AD55" i="1" s="1"/>
  <c r="Y55" i="1"/>
  <c r="Z55" i="1" s="1"/>
  <c r="AQ54" i="1"/>
  <c r="AM54" i="1"/>
  <c r="AC54" i="1"/>
  <c r="AD54" i="1" s="1"/>
  <c r="Y54" i="1"/>
  <c r="Z54" i="1" s="1"/>
  <c r="AQ53" i="1"/>
  <c r="AM53" i="1"/>
  <c r="AC53" i="1"/>
  <c r="AD53" i="1" s="1"/>
  <c r="Y53" i="1"/>
  <c r="Z53" i="1" s="1"/>
  <c r="AQ52" i="1"/>
  <c r="AM52" i="1"/>
  <c r="AC52" i="1"/>
  <c r="AD52" i="1" s="1"/>
  <c r="Y52" i="1"/>
  <c r="Z52" i="1" s="1"/>
  <c r="AW53" i="1" l="1"/>
  <c r="AV53" i="1" s="1"/>
  <c r="AW56" i="1"/>
  <c r="AV56" i="1" s="1"/>
  <c r="AW60" i="1"/>
  <c r="AV60" i="1" s="1"/>
  <c r="AE60" i="1"/>
  <c r="AU60" i="1"/>
  <c r="AT60" i="1" s="1"/>
  <c r="AX60" i="1" s="1"/>
  <c r="AW59" i="1"/>
  <c r="AV59" i="1" s="1"/>
  <c r="AE59" i="1"/>
  <c r="AU59" i="1"/>
  <c r="AT59" i="1" s="1"/>
  <c r="AW58" i="1"/>
  <c r="AV58" i="1" s="1"/>
  <c r="AE58" i="1"/>
  <c r="AU58" i="1"/>
  <c r="AT58" i="1" s="1"/>
  <c r="AU57" i="1"/>
  <c r="AT57" i="1" s="1"/>
  <c r="AW57" i="1"/>
  <c r="AV57" i="1" s="1"/>
  <c r="AE57" i="1"/>
  <c r="AE56" i="1"/>
  <c r="AU56" i="1"/>
  <c r="AT56" i="1" s="1"/>
  <c r="AX56" i="1" s="1"/>
  <c r="AW55" i="1"/>
  <c r="AV55" i="1" s="1"/>
  <c r="AE55" i="1"/>
  <c r="AU55" i="1"/>
  <c r="AT55" i="1" s="1"/>
  <c r="AX55" i="1" s="1"/>
  <c r="AW54" i="1"/>
  <c r="AV54" i="1" s="1"/>
  <c r="AE54" i="1"/>
  <c r="AU54" i="1"/>
  <c r="AT54" i="1" s="1"/>
  <c r="AE53" i="1"/>
  <c r="AU53" i="1"/>
  <c r="AT53" i="1" s="1"/>
  <c r="AX53" i="1" s="1"/>
  <c r="AW52" i="1"/>
  <c r="AV52" i="1" s="1"/>
  <c r="AE52" i="1"/>
  <c r="AU52" i="1"/>
  <c r="AT52" i="1" s="1"/>
  <c r="AX59" i="1" l="1"/>
  <c r="AX57" i="1"/>
  <c r="AX54" i="1"/>
  <c r="AX58" i="1"/>
  <c r="AX52" i="1"/>
  <c r="AM51" i="1" l="1"/>
  <c r="AM50" i="1"/>
  <c r="AM49" i="1"/>
  <c r="AQ48" i="1"/>
  <c r="AM48" i="1"/>
  <c r="AQ47" i="1"/>
  <c r="AM47" i="1"/>
  <c r="Y47" i="1"/>
  <c r="Z47" i="1" s="1"/>
  <c r="AC47" i="1"/>
  <c r="AD47" i="1" s="1"/>
  <c r="AW47" i="1" l="1"/>
  <c r="AV47" i="1" s="1"/>
  <c r="AU47" i="1"/>
  <c r="AT47" i="1" s="1"/>
  <c r="AX47" i="1" s="1"/>
  <c r="AE47" i="1"/>
  <c r="AQ46" i="1" l="1"/>
  <c r="AM46" i="1"/>
  <c r="AC46" i="1"/>
  <c r="AD46" i="1" s="1"/>
  <c r="Y46" i="1"/>
  <c r="Z46" i="1" s="1"/>
  <c r="AQ45" i="1"/>
  <c r="AM45" i="1"/>
  <c r="AC45" i="1"/>
  <c r="AD45" i="1" s="1"/>
  <c r="Y45" i="1"/>
  <c r="Z45" i="1" s="1"/>
  <c r="AQ44" i="1"/>
  <c r="AM44" i="1"/>
  <c r="AC44" i="1"/>
  <c r="AD44" i="1" s="1"/>
  <c r="Y44" i="1"/>
  <c r="Z44" i="1" s="1"/>
  <c r="AQ43" i="1"/>
  <c r="AM43" i="1"/>
  <c r="AC43" i="1"/>
  <c r="AD43" i="1" s="1"/>
  <c r="Y43" i="1"/>
  <c r="Z43" i="1" s="1"/>
  <c r="AW43" i="1" l="1"/>
  <c r="AV43" i="1" s="1"/>
  <c r="AW44" i="1"/>
  <c r="AV44" i="1" s="1"/>
  <c r="AW46" i="1"/>
  <c r="AV46" i="1" s="1"/>
  <c r="AE46" i="1"/>
  <c r="AU46" i="1"/>
  <c r="AT46" i="1" s="1"/>
  <c r="AX46" i="1" s="1"/>
  <c r="AU45" i="1"/>
  <c r="AT45" i="1" s="1"/>
  <c r="AW45" i="1"/>
  <c r="AV45" i="1" s="1"/>
  <c r="AE45" i="1"/>
  <c r="AE44" i="1"/>
  <c r="AU44" i="1"/>
  <c r="AT44" i="1" s="1"/>
  <c r="AX44" i="1" s="1"/>
  <c r="AE43" i="1"/>
  <c r="AU43" i="1"/>
  <c r="AT43" i="1" s="1"/>
  <c r="AX43" i="1" s="1"/>
  <c r="AX45" i="1" l="1"/>
  <c r="Y35" i="1"/>
  <c r="Z35" i="1" s="1"/>
  <c r="AC35" i="1"/>
  <c r="AD35" i="1" s="1"/>
  <c r="AM35" i="1"/>
  <c r="AQ35" i="1"/>
  <c r="AU35" i="1" s="1"/>
  <c r="AT35" i="1" s="1"/>
  <c r="Y34" i="1"/>
  <c r="Z34" i="1" s="1"/>
  <c r="AC34" i="1"/>
  <c r="AD34" i="1" s="1"/>
  <c r="AM34" i="1"/>
  <c r="AQ34" i="1"/>
  <c r="AW34" i="1" l="1"/>
  <c r="AV34" i="1" s="1"/>
  <c r="AW35" i="1"/>
  <c r="AV35" i="1" s="1"/>
  <c r="AX35" i="1" s="1"/>
  <c r="AE35" i="1"/>
  <c r="AU34" i="1"/>
  <c r="AT34" i="1" s="1"/>
  <c r="AX34" i="1" s="1"/>
  <c r="AE34" i="1"/>
  <c r="Y32" i="1" l="1"/>
  <c r="Z32" i="1" s="1"/>
  <c r="AC32" i="1"/>
  <c r="AD32" i="1" s="1"/>
  <c r="AM32" i="1"/>
  <c r="AQ32" i="1"/>
  <c r="AQ31" i="1"/>
  <c r="AM31" i="1"/>
  <c r="AC31" i="1"/>
  <c r="AD31" i="1" s="1"/>
  <c r="Y31" i="1"/>
  <c r="Z31" i="1" s="1"/>
  <c r="AQ30" i="1"/>
  <c r="AM30" i="1"/>
  <c r="AC30" i="1"/>
  <c r="AD30" i="1" s="1"/>
  <c r="Y30" i="1"/>
  <c r="Z30" i="1" s="1"/>
  <c r="AQ29" i="1"/>
  <c r="AM29" i="1"/>
  <c r="AC29" i="1"/>
  <c r="AD29" i="1" s="1"/>
  <c r="Y29" i="1"/>
  <c r="Z29" i="1" s="1"/>
  <c r="AQ28" i="1"/>
  <c r="AM28" i="1"/>
  <c r="AC28" i="1"/>
  <c r="AD28" i="1" s="1"/>
  <c r="Y28" i="1"/>
  <c r="Z28" i="1" s="1"/>
  <c r="AQ27" i="1"/>
  <c r="AM27" i="1"/>
  <c r="AC27" i="1"/>
  <c r="AD27" i="1" s="1"/>
  <c r="Y27" i="1"/>
  <c r="Z27" i="1" s="1"/>
  <c r="AQ26" i="1"/>
  <c r="AM26" i="1"/>
  <c r="AC26" i="1"/>
  <c r="AD26" i="1" s="1"/>
  <c r="Y26" i="1"/>
  <c r="Z26" i="1" s="1"/>
  <c r="AQ25" i="1"/>
  <c r="AM25" i="1"/>
  <c r="AC25" i="1"/>
  <c r="AD25" i="1" s="1"/>
  <c r="Y25" i="1"/>
  <c r="Z25" i="1" s="1"/>
  <c r="Y33" i="1"/>
  <c r="AC33" i="1"/>
  <c r="AD33" i="1" s="1"/>
  <c r="AM33" i="1"/>
  <c r="AQ33" i="1"/>
  <c r="AU27" i="1" l="1"/>
  <c r="AT27" i="1" s="1"/>
  <c r="AW28" i="1"/>
  <c r="AV28" i="1" s="1"/>
  <c r="AW29" i="1"/>
  <c r="AV29" i="1" s="1"/>
  <c r="AW26" i="1"/>
  <c r="AV26" i="1" s="1"/>
  <c r="AW30" i="1"/>
  <c r="AV30" i="1" s="1"/>
  <c r="AE33" i="1"/>
  <c r="Z33" i="1"/>
  <c r="AU33" i="1" s="1"/>
  <c r="AT33" i="1" s="1"/>
  <c r="AU32" i="1"/>
  <c r="AT32" i="1" s="1"/>
  <c r="AE32" i="1"/>
  <c r="AW32" i="1"/>
  <c r="AV32" i="1" s="1"/>
  <c r="AW31" i="1"/>
  <c r="AV31" i="1" s="1"/>
  <c r="AE31" i="1"/>
  <c r="AU31" i="1"/>
  <c r="AT31" i="1" s="1"/>
  <c r="AE30" i="1"/>
  <c r="AU30" i="1"/>
  <c r="AT30" i="1" s="1"/>
  <c r="AE29" i="1"/>
  <c r="AU29" i="1"/>
  <c r="AT29" i="1" s="1"/>
  <c r="AE28" i="1"/>
  <c r="AU28" i="1"/>
  <c r="AT28" i="1" s="1"/>
  <c r="AW27" i="1"/>
  <c r="AV27" i="1" s="1"/>
  <c r="AX27" i="1" s="1"/>
  <c r="AE27" i="1"/>
  <c r="AE26" i="1"/>
  <c r="AU26" i="1"/>
  <c r="AT26" i="1" s="1"/>
  <c r="AW25" i="1"/>
  <c r="AV25" i="1" s="1"/>
  <c r="AE25" i="1"/>
  <c r="AU25" i="1"/>
  <c r="AT25" i="1" s="1"/>
  <c r="AW33" i="1"/>
  <c r="AV33" i="1" s="1"/>
  <c r="AX25" i="1" l="1"/>
  <c r="AX28" i="1"/>
  <c r="AX26" i="1"/>
  <c r="AX30" i="1"/>
  <c r="AX29" i="1"/>
  <c r="AX33" i="1"/>
  <c r="AX32" i="1"/>
  <c r="AX31" i="1"/>
  <c r="AQ24" i="1" l="1"/>
  <c r="AM24" i="1"/>
  <c r="AC24" i="1"/>
  <c r="AD24" i="1" s="1"/>
  <c r="AW24" i="1" s="1"/>
  <c r="AV24" i="1" s="1"/>
  <c r="Y24" i="1"/>
  <c r="Z24" i="1" s="1"/>
  <c r="AU24" i="1" s="1"/>
  <c r="AT24" i="1" s="1"/>
  <c r="AQ23" i="1"/>
  <c r="AM23" i="1"/>
  <c r="AC23" i="1"/>
  <c r="AD23" i="1" s="1"/>
  <c r="Y23" i="1"/>
  <c r="AQ22" i="1"/>
  <c r="AM22" i="1"/>
  <c r="AC22" i="1"/>
  <c r="AD22" i="1" s="1"/>
  <c r="AW22" i="1" s="1"/>
  <c r="AV22" i="1" s="1"/>
  <c r="Y22" i="1"/>
  <c r="AQ21" i="1"/>
  <c r="AM21" i="1"/>
  <c r="AC21" i="1"/>
  <c r="AD21" i="1" s="1"/>
  <c r="Y21" i="1"/>
  <c r="Z21" i="1" s="1"/>
  <c r="AQ20" i="1"/>
  <c r="AM20" i="1"/>
  <c r="AC20" i="1"/>
  <c r="AD20" i="1" s="1"/>
  <c r="AW20" i="1" s="1"/>
  <c r="AV20" i="1" s="1"/>
  <c r="Y20" i="1"/>
  <c r="Z20" i="1" s="1"/>
  <c r="AU20" i="1" s="1"/>
  <c r="AT20" i="1" s="1"/>
  <c r="AQ19" i="1"/>
  <c r="AM19" i="1"/>
  <c r="AC19" i="1"/>
  <c r="AD19" i="1" s="1"/>
  <c r="Y19" i="1"/>
  <c r="Z19" i="1" s="1"/>
  <c r="AQ18" i="1"/>
  <c r="AM18" i="1"/>
  <c r="AC18" i="1"/>
  <c r="AD18" i="1" s="1"/>
  <c r="Y18" i="1"/>
  <c r="Z18" i="1" s="1"/>
  <c r="AQ17" i="1"/>
  <c r="AM17" i="1"/>
  <c r="AC17" i="1"/>
  <c r="AD17" i="1" s="1"/>
  <c r="Y17" i="1"/>
  <c r="Z17" i="1" s="1"/>
  <c r="AE23" i="1" l="1"/>
  <c r="AW21" i="1"/>
  <c r="AV21" i="1" s="1"/>
  <c r="Z23" i="1"/>
  <c r="AU23" i="1" s="1"/>
  <c r="AT23" i="1" s="1"/>
  <c r="AU18" i="1"/>
  <c r="AT18" i="1" s="1"/>
  <c r="AX18" i="1" s="1"/>
  <c r="AW18" i="1"/>
  <c r="AV18" i="1" s="1"/>
  <c r="AE17" i="1"/>
  <c r="AW17" i="1"/>
  <c r="AV17" i="1" s="1"/>
  <c r="AE19" i="1"/>
  <c r="AX20" i="1"/>
  <c r="AE22" i="1"/>
  <c r="AX24" i="1"/>
  <c r="AE21" i="1"/>
  <c r="AW23" i="1"/>
  <c r="AV23" i="1" s="1"/>
  <c r="AW19" i="1"/>
  <c r="AV19" i="1" s="1"/>
  <c r="Z22" i="1"/>
  <c r="AU22" i="1" s="1"/>
  <c r="AT22" i="1" s="1"/>
  <c r="AX22" i="1" s="1"/>
  <c r="AU17" i="1"/>
  <c r="AT17" i="1" s="1"/>
  <c r="AE18" i="1"/>
  <c r="AU19" i="1"/>
  <c r="AT19" i="1" s="1"/>
  <c r="AE20" i="1"/>
  <c r="AU21" i="1"/>
  <c r="AT21" i="1" s="1"/>
  <c r="AX21" i="1" s="1"/>
  <c r="AE24" i="1"/>
  <c r="AQ66" i="1"/>
  <c r="AC66" i="1"/>
  <c r="AD66" i="1" s="1"/>
  <c r="Y66" i="1"/>
  <c r="AQ65" i="1"/>
  <c r="AC65" i="1"/>
  <c r="Y65" i="1"/>
  <c r="AQ64" i="1"/>
  <c r="AC64" i="1"/>
  <c r="AD64" i="1" s="1"/>
  <c r="Y64" i="1"/>
  <c r="Z64" i="1" s="1"/>
  <c r="AQ63" i="1"/>
  <c r="AC63" i="1"/>
  <c r="AD63" i="1" s="1"/>
  <c r="Y63" i="1"/>
  <c r="AQ62" i="1"/>
  <c r="AC62" i="1"/>
  <c r="AD62" i="1" s="1"/>
  <c r="Y62" i="1"/>
  <c r="AQ51" i="1"/>
  <c r="AC51" i="1"/>
  <c r="AD51" i="1" s="1"/>
  <c r="Y51" i="1"/>
  <c r="AQ50" i="1"/>
  <c r="AC50" i="1"/>
  <c r="AD50" i="1" s="1"/>
  <c r="Y50" i="1"/>
  <c r="AQ49" i="1"/>
  <c r="AC49" i="1"/>
  <c r="AD49" i="1" s="1"/>
  <c r="Y49" i="1"/>
  <c r="Z49" i="1" s="1"/>
  <c r="AC48" i="1"/>
  <c r="AD48" i="1" s="1"/>
  <c r="AW48" i="1" s="1"/>
  <c r="AV48" i="1" s="1"/>
  <c r="Y48" i="1"/>
  <c r="AQ42" i="1"/>
  <c r="AM42" i="1"/>
  <c r="AC42" i="1"/>
  <c r="AD42" i="1" s="1"/>
  <c r="Y42" i="1"/>
  <c r="AQ41" i="1"/>
  <c r="AM41" i="1"/>
  <c r="AC41" i="1"/>
  <c r="AD41" i="1" s="1"/>
  <c r="Y41" i="1"/>
  <c r="AQ40" i="1"/>
  <c r="AM40" i="1"/>
  <c r="AC40" i="1"/>
  <c r="AD40" i="1" s="1"/>
  <c r="Y40" i="1"/>
  <c r="Z40" i="1" s="1"/>
  <c r="AQ39" i="1"/>
  <c r="AM39" i="1"/>
  <c r="AC39" i="1"/>
  <c r="AD39" i="1" s="1"/>
  <c r="Y39" i="1"/>
  <c r="Z39" i="1" s="1"/>
  <c r="AQ38" i="1"/>
  <c r="AM38" i="1"/>
  <c r="AC38" i="1"/>
  <c r="AD38" i="1" s="1"/>
  <c r="Y38" i="1"/>
  <c r="AQ37" i="1"/>
  <c r="AM37" i="1"/>
  <c r="AC37" i="1"/>
  <c r="AD37" i="1" s="1"/>
  <c r="Y37" i="1"/>
  <c r="Z37" i="1" s="1"/>
  <c r="AQ36" i="1"/>
  <c r="AM36" i="1"/>
  <c r="AC36" i="1"/>
  <c r="AD36" i="1" s="1"/>
  <c r="Y36" i="1"/>
  <c r="AW62" i="1" l="1"/>
  <c r="AV62" i="1" s="1"/>
  <c r="AW50" i="1"/>
  <c r="AV50" i="1" s="1"/>
  <c r="AW51" i="1"/>
  <c r="AV51" i="1" s="1"/>
  <c r="AW41" i="1"/>
  <c r="AV41" i="1" s="1"/>
  <c r="AW66" i="1"/>
  <c r="AV66" i="1" s="1"/>
  <c r="AX23" i="1"/>
  <c r="AW49" i="1"/>
  <c r="AV49" i="1" s="1"/>
  <c r="AW64" i="1"/>
  <c r="AV64" i="1" s="1"/>
  <c r="AE66" i="1"/>
  <c r="Z65" i="1"/>
  <c r="AU65" i="1" s="1"/>
  <c r="AT65" i="1" s="1"/>
  <c r="AE65" i="1"/>
  <c r="AW63" i="1"/>
  <c r="AV63" i="1" s="1"/>
  <c r="Z50" i="1"/>
  <c r="AU50" i="1" s="1"/>
  <c r="AT50" i="1" s="1"/>
  <c r="AX17" i="1"/>
  <c r="AW42" i="1"/>
  <c r="AV42" i="1" s="1"/>
  <c r="Z41" i="1"/>
  <c r="AU41" i="1" s="1"/>
  <c r="AT41" i="1" s="1"/>
  <c r="AU40" i="1"/>
  <c r="AT40" i="1" s="1"/>
  <c r="AU39" i="1"/>
  <c r="AT39" i="1" s="1"/>
  <c r="AW39" i="1"/>
  <c r="AV39" i="1" s="1"/>
  <c r="AW38" i="1"/>
  <c r="AV38" i="1" s="1"/>
  <c r="AW37" i="1"/>
  <c r="AV37" i="1" s="1"/>
  <c r="AU37" i="1"/>
  <c r="AT37" i="1" s="1"/>
  <c r="AX19" i="1"/>
  <c r="AE42" i="1"/>
  <c r="AE37" i="1"/>
  <c r="AE62" i="1"/>
  <c r="AE64" i="1"/>
  <c r="AE63" i="1"/>
  <c r="AE38" i="1"/>
  <c r="AD65" i="1"/>
  <c r="AW65" i="1" s="1"/>
  <c r="AV65" i="1" s="1"/>
  <c r="Z63" i="1"/>
  <c r="AU63" i="1" s="1"/>
  <c r="AT63" i="1" s="1"/>
  <c r="AE50" i="1"/>
  <c r="AU64" i="1"/>
  <c r="AT64" i="1" s="1"/>
  <c r="Z62" i="1"/>
  <c r="AU62" i="1" s="1"/>
  <c r="AT62" i="1" s="1"/>
  <c r="Z66" i="1"/>
  <c r="AU66" i="1" s="1"/>
  <c r="AT66" i="1" s="1"/>
  <c r="AE51" i="1"/>
  <c r="AE48" i="1"/>
  <c r="AE36" i="1"/>
  <c r="AE49" i="1"/>
  <c r="Z51" i="1"/>
  <c r="AU51" i="1" s="1"/>
  <c r="AT51" i="1" s="1"/>
  <c r="Z48" i="1"/>
  <c r="AU48" i="1" s="1"/>
  <c r="AT48" i="1" s="1"/>
  <c r="AU49" i="1"/>
  <c r="AT49" i="1" s="1"/>
  <c r="AE40" i="1"/>
  <c r="AE41" i="1"/>
  <c r="AE39" i="1"/>
  <c r="AW40" i="1"/>
  <c r="AV40" i="1" s="1"/>
  <c r="Z38" i="1"/>
  <c r="AU38" i="1" s="1"/>
  <c r="AT38" i="1" s="1"/>
  <c r="Z42" i="1"/>
  <c r="AU42" i="1" s="1"/>
  <c r="AT42" i="1" s="1"/>
  <c r="AW36" i="1"/>
  <c r="AV36" i="1" s="1"/>
  <c r="Z36" i="1"/>
  <c r="AU36" i="1" s="1"/>
  <c r="AT36" i="1" s="1"/>
  <c r="AX51" i="1" l="1"/>
  <c r="AX63" i="1"/>
  <c r="AX37" i="1"/>
  <c r="AX66" i="1"/>
  <c r="AX65" i="1"/>
  <c r="AX64" i="1"/>
  <c r="AX62" i="1"/>
  <c r="AX50" i="1"/>
  <c r="AX49" i="1"/>
  <c r="AX48" i="1"/>
  <c r="AX42" i="1"/>
  <c r="AX41" i="1"/>
  <c r="AX40" i="1"/>
  <c r="AX39" i="1"/>
  <c r="AX38" i="1"/>
  <c r="AX36" i="1"/>
</calcChain>
</file>

<file path=xl/comments1.xml><?xml version="1.0" encoding="utf-8"?>
<comments xmlns="http://schemas.openxmlformats.org/spreadsheetml/2006/main">
  <authors>
    <author>Usuario</author>
    <author>ufps</author>
  </authors>
  <commentList>
    <comment ref="W10" authorId="0" shapeId="0">
      <text>
        <r>
          <rPr>
            <sz val="11"/>
            <color indexed="81"/>
            <rFont val="Arial"/>
            <family val="2"/>
          </rPr>
          <t xml:space="preserve">Analice los escenarios y determine la probabilidad de ocurrencia del riesgo (evento) que está analizando de acuerdo con la siguiente escala.
</t>
        </r>
        <r>
          <rPr>
            <b/>
            <sz val="11"/>
            <color indexed="81"/>
            <rFont val="Arial"/>
            <family val="2"/>
          </rPr>
          <t>• Rara vez -</t>
        </r>
        <r>
          <rPr>
            <sz val="11"/>
            <color indexed="81"/>
            <rFont val="Arial"/>
            <family val="2"/>
          </rPr>
          <t xml:space="preserve"> El evento puede ocurrir solo en circunstancias excepcionales (poco comunes o anormales).
</t>
        </r>
        <r>
          <rPr>
            <b/>
            <sz val="11"/>
            <color indexed="81"/>
            <rFont val="Arial"/>
            <family val="2"/>
          </rPr>
          <t>• Improbable -</t>
        </r>
        <r>
          <rPr>
            <sz val="11"/>
            <color indexed="81"/>
            <rFont val="Arial"/>
            <family val="2"/>
          </rPr>
          <t xml:space="preserve"> El evento puede ocurrir en algún momento
</t>
        </r>
        <r>
          <rPr>
            <b/>
            <sz val="11"/>
            <color indexed="81"/>
            <rFont val="Arial"/>
            <family val="2"/>
          </rPr>
          <t>• Posible -</t>
        </r>
        <r>
          <rPr>
            <sz val="11"/>
            <color indexed="81"/>
            <rFont val="Arial"/>
            <family val="2"/>
          </rPr>
          <t xml:space="preserve"> El evento podrá ocurrir en algún momento.
</t>
        </r>
        <r>
          <rPr>
            <b/>
            <sz val="11"/>
            <color indexed="81"/>
            <rFont val="Arial"/>
            <family val="2"/>
          </rPr>
          <t>• Probable -</t>
        </r>
        <r>
          <rPr>
            <sz val="11"/>
            <color indexed="81"/>
            <rFont val="Arial"/>
            <family val="2"/>
          </rPr>
          <t xml:space="preserve"> Es viable que el evento ocurra en la mayoría de las circunstancias
</t>
        </r>
        <r>
          <rPr>
            <b/>
            <sz val="11"/>
            <color indexed="81"/>
            <rFont val="Arial"/>
            <family val="2"/>
          </rPr>
          <t>• Casi Seguro -</t>
        </r>
        <r>
          <rPr>
            <sz val="11"/>
            <color indexed="81"/>
            <rFont val="Arial"/>
            <family val="2"/>
          </rPr>
          <t xml:space="preserve"> Se espera que el evento ocurra en la mayoría de las circunstancias.</t>
        </r>
        <r>
          <rPr>
            <sz val="9"/>
            <color indexed="81"/>
            <rFont val="Arial"/>
            <family val="2"/>
          </rPr>
          <t xml:space="preserve">
</t>
        </r>
      </text>
    </comment>
    <comment ref="Y10" authorId="0" shapeId="0">
      <text>
        <r>
          <rPr>
            <sz val="11"/>
            <color indexed="81"/>
            <rFont val="Arial"/>
            <family val="2"/>
          </rPr>
          <t xml:space="preserve">Este dato está parametrizado y es calculado automáticamente de acuerdo al </t>
        </r>
        <r>
          <rPr>
            <b/>
            <sz val="11"/>
            <color indexed="81"/>
            <rFont val="Arial"/>
            <family val="2"/>
          </rPr>
          <t xml:space="preserve">criterio de probabilidad </t>
        </r>
        <r>
          <rPr>
            <sz val="11"/>
            <color indexed="81"/>
            <rFont val="Arial"/>
            <family val="2"/>
          </rPr>
          <t>definido en el paso anterior</t>
        </r>
        <r>
          <rPr>
            <sz val="9"/>
            <color indexed="81"/>
            <rFont val="Tahoma"/>
            <family val="2"/>
          </rPr>
          <t xml:space="preserve">
</t>
        </r>
      </text>
    </comment>
    <comment ref="Z10" authorId="0" shapeId="0">
      <text>
        <r>
          <rPr>
            <sz val="11"/>
            <color indexed="81"/>
            <rFont val="Arial"/>
            <family val="2"/>
          </rPr>
          <t xml:space="preserve">Este dato está parametrizado y es calculado automáticamente de acuerdo al </t>
        </r>
        <r>
          <rPr>
            <b/>
            <sz val="11"/>
            <color indexed="81"/>
            <rFont val="Arial"/>
            <family val="2"/>
          </rPr>
          <t xml:space="preserve">criterio de probabilidad </t>
        </r>
        <r>
          <rPr>
            <sz val="11"/>
            <color indexed="81"/>
            <rFont val="Arial"/>
            <family val="2"/>
          </rPr>
          <t>definido en el paso anterior</t>
        </r>
        <r>
          <rPr>
            <sz val="9"/>
            <color indexed="81"/>
            <rFont val="Tahoma"/>
            <family val="2"/>
          </rPr>
          <t xml:space="preserve">
</t>
        </r>
      </text>
    </comment>
    <comment ref="AA10" authorId="0" shapeId="0">
      <text>
        <r>
          <rPr>
            <sz val="11"/>
            <color indexed="81"/>
            <rFont val="Tahoma"/>
            <family val="2"/>
          </rPr>
          <t xml:space="preserve">El criterio del impacto se establece por la afectación económica (presupuestal) que se genera con su materialización.  </t>
        </r>
      </text>
    </comment>
    <comment ref="AC10" authorId="0" shapeId="0">
      <text>
        <r>
          <rPr>
            <sz val="11"/>
            <color indexed="81"/>
            <rFont val="Arial"/>
            <family val="2"/>
          </rPr>
          <t xml:space="preserve">Este dato está parametrizado y es calculado automáticamente de acuerdo al </t>
        </r>
        <r>
          <rPr>
            <b/>
            <sz val="11"/>
            <color indexed="81"/>
            <rFont val="Arial"/>
            <family val="2"/>
          </rPr>
          <t>criterio de impacto</t>
        </r>
        <r>
          <rPr>
            <sz val="11"/>
            <color indexed="81"/>
            <rFont val="Arial"/>
            <family val="2"/>
          </rPr>
          <t xml:space="preserve"> definido en el paso anterior</t>
        </r>
        <r>
          <rPr>
            <sz val="9"/>
            <color indexed="81"/>
            <rFont val="Tahoma"/>
            <family val="2"/>
          </rPr>
          <t xml:space="preserve">
</t>
        </r>
      </text>
    </comment>
    <comment ref="AD10" authorId="0" shapeId="0">
      <text>
        <r>
          <rPr>
            <sz val="11"/>
            <color indexed="81"/>
            <rFont val="Arial"/>
            <family val="2"/>
          </rPr>
          <t xml:space="preserve">Este dato está parametrizado y es calculado automáticamente de acuerdo al </t>
        </r>
        <r>
          <rPr>
            <b/>
            <sz val="11"/>
            <color indexed="81"/>
            <rFont val="Arial"/>
            <family val="2"/>
          </rPr>
          <t xml:space="preserve">criterio de impacto </t>
        </r>
        <r>
          <rPr>
            <sz val="11"/>
            <color indexed="81"/>
            <rFont val="Arial"/>
            <family val="2"/>
          </rPr>
          <t>definido en el paso anterior</t>
        </r>
        <r>
          <rPr>
            <sz val="9"/>
            <color indexed="81"/>
            <rFont val="Tahoma"/>
            <family val="2"/>
          </rPr>
          <t xml:space="preserve">
</t>
        </r>
      </text>
    </comment>
    <comment ref="AE10" authorId="0" shapeId="0">
      <text>
        <r>
          <rPr>
            <sz val="11"/>
            <color indexed="81"/>
            <rFont val="Arial"/>
            <family val="2"/>
          </rPr>
          <t xml:space="preserve">Este dato está parametrizado en la Mapa de Riesgos con condicionales y se establece automáticamente de acuerdo al </t>
        </r>
        <r>
          <rPr>
            <b/>
            <sz val="11"/>
            <color indexed="81"/>
            <rFont val="Arial"/>
            <family val="2"/>
          </rPr>
          <t>criterio de probabilidad</t>
        </r>
        <r>
          <rPr>
            <sz val="11"/>
            <color indexed="81"/>
            <rFont val="Arial"/>
            <family val="2"/>
          </rPr>
          <t xml:space="preserve"> y el </t>
        </r>
        <r>
          <rPr>
            <b/>
            <sz val="11"/>
            <color indexed="81"/>
            <rFont val="Arial"/>
            <family val="2"/>
          </rPr>
          <t xml:space="preserve">criterio de impacto </t>
        </r>
        <r>
          <rPr>
            <sz val="11"/>
            <color indexed="81"/>
            <rFont val="Arial"/>
            <family val="2"/>
          </rPr>
          <t>definidos en los pasos anteriores</t>
        </r>
        <r>
          <rPr>
            <sz val="9"/>
            <color indexed="81"/>
            <rFont val="Tahoma"/>
            <family val="2"/>
          </rPr>
          <t xml:space="preserve">
</t>
        </r>
      </text>
    </comment>
    <comment ref="AG10" authorId="0" shapeId="0">
      <text>
        <r>
          <rPr>
            <sz val="11"/>
            <color indexed="81"/>
            <rFont val="Arial"/>
            <family val="2"/>
          </rPr>
          <t xml:space="preserve">Describa de forma muy concreta, el control o controles que reduzcan o mitiguen la </t>
        </r>
        <r>
          <rPr>
            <b/>
            <sz val="11"/>
            <color indexed="81"/>
            <rFont val="Arial"/>
            <family val="2"/>
          </rPr>
          <t xml:space="preserve">causa del riesgo </t>
        </r>
        <r>
          <rPr>
            <sz val="11"/>
            <color indexed="81"/>
            <rFont val="Arial"/>
            <family val="2"/>
          </rPr>
          <t>que se está analizado.  Tenga en cuenta que, la identificación de controles se debe realizar a cada riesgo desde la óptica de los líderes de procesos como expertos en su quehacer. Los responsables de implementar y reportar avances de los controles implementados, son los líderes de proceso con el apoyo de su equipo de trabajo.</t>
        </r>
        <r>
          <rPr>
            <sz val="9"/>
            <color indexed="81"/>
            <rFont val="Tahoma"/>
            <family val="2"/>
          </rPr>
          <t xml:space="preserve">
</t>
        </r>
      </text>
    </comment>
    <comment ref="AQ10" authorId="0" shapeId="0">
      <text>
        <r>
          <rPr>
            <sz val="11"/>
            <color indexed="81"/>
            <rFont val="Arial"/>
            <family val="2"/>
          </rPr>
          <t>Este dato está parametrizado en la Mapa de Riesgos y se asigna automáticamente de acuerdo al</t>
        </r>
        <r>
          <rPr>
            <b/>
            <sz val="11"/>
            <color indexed="81"/>
            <rFont val="Arial"/>
            <family val="2"/>
          </rPr>
          <t xml:space="preserve"> tipo de control </t>
        </r>
        <r>
          <rPr>
            <sz val="11"/>
            <color indexed="81"/>
            <rFont val="Arial"/>
            <family val="2"/>
          </rPr>
          <t xml:space="preserve">registrado en los pasos anteriores 
</t>
        </r>
        <r>
          <rPr>
            <b/>
            <u/>
            <sz val="11"/>
            <color indexed="81"/>
            <rFont val="Arial"/>
            <family val="2"/>
          </rPr>
          <t>Para tener en cuenta</t>
        </r>
        <r>
          <rPr>
            <sz val="11"/>
            <color indexed="81"/>
            <rFont val="Arial"/>
            <family val="2"/>
          </rPr>
          <t xml:space="preserve">
+ </t>
        </r>
        <r>
          <rPr>
            <b/>
            <sz val="11"/>
            <color indexed="81"/>
            <rFont val="Arial"/>
            <family val="2"/>
          </rPr>
          <t>Control Preventivo</t>
        </r>
        <r>
          <rPr>
            <sz val="11"/>
            <color indexed="81"/>
            <rFont val="Arial"/>
            <family val="2"/>
          </rPr>
          <t xml:space="preserve"> afecta la </t>
        </r>
        <r>
          <rPr>
            <b/>
            <sz val="11"/>
            <color indexed="81"/>
            <rFont val="Arial"/>
            <family val="2"/>
          </rPr>
          <t>probabilidad</t>
        </r>
        <r>
          <rPr>
            <sz val="11"/>
            <color indexed="81"/>
            <rFont val="Arial"/>
            <family val="2"/>
          </rPr>
          <t xml:space="preserve"> ya que el riego aún no se ha materializado 
+ </t>
        </r>
        <r>
          <rPr>
            <b/>
            <sz val="11"/>
            <color indexed="81"/>
            <rFont val="Arial"/>
            <family val="2"/>
          </rPr>
          <t xml:space="preserve">Control Correctivo </t>
        </r>
        <r>
          <rPr>
            <sz val="11"/>
            <color indexed="81"/>
            <rFont val="Arial"/>
            <family val="2"/>
          </rPr>
          <t xml:space="preserve">afecta el </t>
        </r>
        <r>
          <rPr>
            <b/>
            <sz val="11"/>
            <color indexed="81"/>
            <rFont val="Arial"/>
            <family val="2"/>
          </rPr>
          <t>Impacto</t>
        </r>
        <r>
          <rPr>
            <sz val="11"/>
            <color indexed="81"/>
            <rFont val="Arial"/>
            <family val="2"/>
          </rPr>
          <t xml:space="preserve"> ya que al materializarse se genera una afectación</t>
        </r>
      </text>
    </comment>
    <comment ref="AT10" authorId="0" shapeId="0">
      <text>
        <r>
          <rPr>
            <sz val="11"/>
            <color indexed="81"/>
            <rFont val="Arial"/>
            <family val="2"/>
          </rPr>
          <t xml:space="preserve">Este dato está parametrizado en la Mapa de Riesgos y se asigna automáticamente de acuerdo al % de calificación obtenido en la </t>
        </r>
        <r>
          <rPr>
            <b/>
            <sz val="11"/>
            <color indexed="81"/>
            <rFont val="Arial"/>
            <family val="2"/>
          </rPr>
          <t>PROBABILIDAD INHERENTE</t>
        </r>
        <r>
          <rPr>
            <sz val="9"/>
            <color indexed="81"/>
            <rFont val="Tahoma"/>
            <family val="2"/>
          </rPr>
          <t xml:space="preserve">
</t>
        </r>
      </text>
    </comment>
    <comment ref="AU10" authorId="0" shapeId="0">
      <text>
        <r>
          <rPr>
            <sz val="11"/>
            <color indexed="81"/>
            <rFont val="Arial"/>
            <family val="2"/>
          </rPr>
          <t xml:space="preserve">Este dato está parametrizado en la Mapa de Riesgos y se asigna automáticamente de acuerdo al % de calificación obtenido en la </t>
        </r>
        <r>
          <rPr>
            <b/>
            <sz val="11"/>
            <color indexed="81"/>
            <rFont val="Arial"/>
            <family val="2"/>
          </rPr>
          <t>PROBABILIDAD INHERENTE</t>
        </r>
        <r>
          <rPr>
            <sz val="9"/>
            <color indexed="81"/>
            <rFont val="Tahoma"/>
            <family val="2"/>
          </rPr>
          <t xml:space="preserve">
</t>
        </r>
      </text>
    </comment>
    <comment ref="AV10" authorId="0" shapeId="0">
      <text>
        <r>
          <rPr>
            <sz val="11"/>
            <color indexed="81"/>
            <rFont val="Arial"/>
            <family val="2"/>
          </rPr>
          <t xml:space="preserve">Este dato está parametrizado en la Mapa de Riesgos y se asigna automáticamente de acuerdo al % de calificación obtenido en la </t>
        </r>
        <r>
          <rPr>
            <b/>
            <sz val="11"/>
            <color indexed="81"/>
            <rFont val="Arial"/>
            <family val="2"/>
          </rPr>
          <t>PROBABILIDAD INHERENTE</t>
        </r>
        <r>
          <rPr>
            <sz val="9"/>
            <color indexed="81"/>
            <rFont val="Tahoma"/>
            <family val="2"/>
          </rPr>
          <t xml:space="preserve">
</t>
        </r>
      </text>
    </comment>
    <comment ref="AW10" authorId="0" shapeId="0">
      <text>
        <r>
          <rPr>
            <sz val="11"/>
            <color indexed="81"/>
            <rFont val="Arial"/>
            <family val="2"/>
          </rPr>
          <t xml:space="preserve">Este dato está parametrizado en la Mapa de Riesgos y se asigna automáticamente de acuerdo al % de calificación obtenido en la </t>
        </r>
        <r>
          <rPr>
            <b/>
            <sz val="11"/>
            <color indexed="81"/>
            <rFont val="Arial"/>
            <family val="2"/>
          </rPr>
          <t>PROBABILIDAD INHERENTE</t>
        </r>
        <r>
          <rPr>
            <sz val="9"/>
            <color indexed="81"/>
            <rFont val="Tahoma"/>
            <family val="2"/>
          </rPr>
          <t xml:space="preserve">
</t>
        </r>
      </text>
    </comment>
    <comment ref="AX10" authorId="0" shapeId="0">
      <text>
        <r>
          <rPr>
            <sz val="11"/>
            <color indexed="81"/>
            <rFont val="Arial"/>
            <family val="2"/>
          </rPr>
          <t xml:space="preserve">Este dato está parametrizado en la Mapa de Riesgos y se asigna automáticamente de acuerdo al % de calificación obtenido en la </t>
        </r>
        <r>
          <rPr>
            <b/>
            <sz val="11"/>
            <color indexed="81"/>
            <rFont val="Arial"/>
            <family val="2"/>
          </rPr>
          <t>PROBABILIDAD INHERENTE</t>
        </r>
        <r>
          <rPr>
            <sz val="9"/>
            <color indexed="81"/>
            <rFont val="Tahoma"/>
            <family val="2"/>
          </rPr>
          <t xml:space="preserve">
</t>
        </r>
      </text>
    </comment>
    <comment ref="AZ10" authorId="0" shapeId="0">
      <text>
        <r>
          <rPr>
            <b/>
            <u/>
            <sz val="11"/>
            <color indexed="81"/>
            <rFont val="Arial"/>
            <family val="2"/>
          </rPr>
          <t>OPCIONES DE TRATAMIENTO DEL RIESGO</t>
        </r>
        <r>
          <rPr>
            <sz val="11"/>
            <color indexed="81"/>
            <rFont val="Arial"/>
            <family val="2"/>
          </rPr>
          <t xml:space="preserve">
</t>
        </r>
        <r>
          <rPr>
            <b/>
            <sz val="11"/>
            <color indexed="81"/>
            <rFont val="Arial"/>
            <family val="2"/>
          </rPr>
          <t>• Evitar el riesgo</t>
        </r>
        <r>
          <rPr>
            <sz val="11"/>
            <color indexed="81"/>
            <rFont val="Arial"/>
            <family val="2"/>
          </rPr>
          <t xml:space="preserve">: Tomar las medidas encaminadas a prevenir su materialización. Es siempre la primera alternativa a considerar, se logra cuando al interior de los procesos se genera cambios sustanciales por mejoramiento, rediseño o eliminación, resultado de unos adecuados controles y acciones emprendidas. Por ejemplo: el control de calidad, manejo de los insumos, mantenimiento preventivo de los equipos, desarrollo tecnológico, etc.
</t>
        </r>
        <r>
          <rPr>
            <b/>
            <sz val="11"/>
            <color indexed="81"/>
            <rFont val="Arial"/>
            <family val="2"/>
          </rPr>
          <t>• Reducir el riesgo:</t>
        </r>
        <r>
          <rPr>
            <sz val="11"/>
            <color indexed="81"/>
            <rFont val="Arial"/>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Por ejemplo: a través de la optimización de los procedimientos y la implementación de controles.
</t>
        </r>
        <r>
          <rPr>
            <b/>
            <sz val="11"/>
            <color indexed="81"/>
            <rFont val="Arial"/>
            <family val="2"/>
          </rPr>
          <t xml:space="preserve">• Compartir o transferir el riesgo: </t>
        </r>
        <r>
          <rPr>
            <sz val="11"/>
            <color indexed="81"/>
            <rFont val="Arial"/>
            <family val="2"/>
          </rPr>
          <t xml:space="preserve">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1"/>
            <color indexed="81"/>
            <rFont val="Arial"/>
            <family val="2"/>
          </rPr>
          <t>• Asumir un riesgo:</t>
        </r>
        <r>
          <rPr>
            <sz val="11"/>
            <color indexed="81"/>
            <rFont val="Arial"/>
            <family val="2"/>
          </rPr>
          <t xml:space="preserve"> Luego de que el riesgo ha sido reducido o transferido puede quedar un riesgo residual que se mantiene, en este caso, el gerente del proceso simplemente acepta la pérdida residual probable y elabora planes de contingencia para su manejo.</t>
        </r>
        <r>
          <rPr>
            <sz val="9"/>
            <color indexed="81"/>
            <rFont val="Tahoma"/>
            <family val="2"/>
          </rPr>
          <t xml:space="preserve">
</t>
        </r>
      </text>
    </comment>
    <comment ref="BA10" authorId="0" shapeId="0">
      <text>
        <r>
          <rPr>
            <sz val="11"/>
            <color indexed="81"/>
            <rFont val="Arial"/>
            <family val="2"/>
          </rPr>
          <t>Hace referencia a la definición de acciones asociadas al control del riesgo; que se pueden emprender para potencializar el cumplimiento del control existente, para el tratamiento de los riesgos identificados</t>
        </r>
        <r>
          <rPr>
            <sz val="9"/>
            <color indexed="81"/>
            <rFont val="Tahoma"/>
            <family val="2"/>
          </rPr>
          <t xml:space="preserve">
</t>
        </r>
      </text>
    </comment>
    <comment ref="BE10" authorId="0" shapeId="0">
      <text>
        <r>
          <rPr>
            <sz val="11"/>
            <color indexed="81"/>
            <rFont val="Arial"/>
            <family val="2"/>
          </rPr>
          <t>Indica el periodo en que se ejecutará la acción asociada al control</t>
        </r>
        <r>
          <rPr>
            <sz val="9"/>
            <color indexed="81"/>
            <rFont val="Tahoma"/>
            <family val="2"/>
          </rPr>
          <t xml:space="preserve">
</t>
        </r>
      </text>
    </comment>
    <comment ref="BK10" authorId="0" shapeId="0">
      <text>
        <r>
          <rPr>
            <sz val="11"/>
            <color indexed="81"/>
            <rFont val="Arial"/>
            <family val="2"/>
          </rPr>
          <t>Es el mecanismo soporte (evidencia), mediante el cual se verificará el cumplimiento de la acción; por ejemplo: Actas de reunión, listados de asistencia, registro fotográfico, formatos, entre otros</t>
        </r>
        <r>
          <rPr>
            <sz val="9"/>
            <color indexed="81"/>
            <rFont val="Tahoma"/>
            <family val="2"/>
          </rPr>
          <t xml:space="preserve">
</t>
        </r>
      </text>
    </comment>
    <comment ref="BO10" authorId="0" shapeId="0">
      <text>
        <r>
          <rPr>
            <sz val="11"/>
            <color indexed="81"/>
            <rFont val="Arial"/>
            <family val="2"/>
          </rPr>
          <t>Se debe indicar el Cargo de la persona Responsable de la ejecución de la acción asociada al control.</t>
        </r>
        <r>
          <rPr>
            <sz val="9"/>
            <color indexed="81"/>
            <rFont val="Tahoma"/>
            <family val="2"/>
          </rPr>
          <t xml:space="preserve">
</t>
        </r>
      </text>
    </comment>
    <comment ref="B11" authorId="0" shapeId="0">
      <text>
        <r>
          <rPr>
            <sz val="11"/>
            <color indexed="81"/>
            <rFont val="Arial"/>
            <family val="2"/>
          </rPr>
          <t>Consecutivo asignado a cada riesgo identificado.  Regístrelo como R1, R2, R3 y así sucesivamente.</t>
        </r>
        <r>
          <rPr>
            <sz val="11"/>
            <color indexed="81"/>
            <rFont val="Tahoma"/>
            <family val="2"/>
          </rPr>
          <t xml:space="preserve">
</t>
        </r>
      </text>
    </comment>
    <comment ref="C11" authorId="0" shapeId="0">
      <text>
        <r>
          <rPr>
            <sz val="11"/>
            <color indexed="81"/>
            <rFont val="Arial"/>
            <family val="2"/>
          </rPr>
          <t>Proceso de la UFPS que se va a analizar y para el cual se identificarán y valorarán los riesgos.</t>
        </r>
      </text>
    </comment>
    <comment ref="F11" authorId="0" shapeId="0">
      <text>
        <r>
          <rPr>
            <sz val="11"/>
            <color indexed="81"/>
            <rFont val="Arial"/>
            <family val="2"/>
          </rPr>
          <t>Dependencia responsable de ejecutar el proceso que se esta analizado y para el cual se hace el Mapa de riesgos.</t>
        </r>
        <r>
          <rPr>
            <sz val="9"/>
            <color indexed="81"/>
            <rFont val="Tahoma"/>
            <family val="2"/>
          </rPr>
          <t xml:space="preserve">
</t>
        </r>
      </text>
    </comment>
    <comment ref="J11" authorId="0" shapeId="0">
      <text>
        <r>
          <rPr>
            <sz val="11"/>
            <color indexed="81"/>
            <rFont val="Arial"/>
            <family val="2"/>
          </rPr>
          <t>En una frase muy concreta describa el riesgo que va a analizar para el proceso, asegúrese que la redacción sea específica y fácil de entender para cualquier interesado.</t>
        </r>
        <r>
          <rPr>
            <sz val="9"/>
            <color indexed="81"/>
            <rFont val="Tahoma"/>
            <family val="2"/>
          </rPr>
          <t xml:space="preserve"> 
</t>
        </r>
      </text>
    </comment>
    <comment ref="M11" authorId="0" shapeId="0">
      <text>
        <r>
          <rPr>
            <sz val="11"/>
            <color indexed="81"/>
            <rFont val="Arial"/>
            <family val="2"/>
          </rPr>
          <t xml:space="preserve">Analize el riesgo y determine el tipo de impacto que puede generar en el proceso de materializarse.  
</t>
        </r>
        <r>
          <rPr>
            <b/>
            <sz val="11"/>
            <color indexed="81"/>
            <rFont val="Arial"/>
            <family val="2"/>
          </rPr>
          <t>1. Económico:</t>
        </r>
        <r>
          <rPr>
            <sz val="11"/>
            <color indexed="81"/>
            <rFont val="Arial"/>
            <family val="2"/>
          </rPr>
          <t xml:space="preserve"> Impacto con afectación económica (presupuestal).  
</t>
        </r>
        <r>
          <rPr>
            <b/>
            <sz val="11"/>
            <color indexed="81"/>
            <rFont val="Arial"/>
            <family val="2"/>
          </rPr>
          <t>2. Reputacional:</t>
        </r>
        <r>
          <rPr>
            <sz val="11"/>
            <color indexed="81"/>
            <rFont val="Arial"/>
            <family val="2"/>
          </rPr>
          <t xml:space="preserve"> Impacto con afectación de imagen 
</t>
        </r>
        <r>
          <rPr>
            <b/>
            <sz val="11"/>
            <color indexed="81"/>
            <rFont val="Arial"/>
            <family val="2"/>
          </rPr>
          <t>3. Económico y Reputacional:</t>
        </r>
        <r>
          <rPr>
            <sz val="11"/>
            <color indexed="81"/>
            <rFont val="Arial"/>
            <family val="2"/>
          </rPr>
          <t xml:space="preserve"> Impacto con afectación en los dos tipos anteriores.</t>
        </r>
      </text>
    </comment>
    <comment ref="P11" authorId="0" shapeId="0">
      <text>
        <r>
          <rPr>
            <sz val="11"/>
            <color indexed="81"/>
            <rFont val="Arial"/>
            <family val="2"/>
          </rPr>
          <t xml:space="preserve">Analice el riesgo, determine su posible causa y regiístrela en frases muy concretas.  Para el análisis tenga en cuenta:
</t>
        </r>
        <r>
          <rPr>
            <b/>
            <sz val="11"/>
            <color indexed="81"/>
            <rFont val="Arial"/>
            <family val="2"/>
          </rPr>
          <t xml:space="preserve">1. Causa Inmediata: </t>
        </r>
        <r>
          <rPr>
            <sz val="11"/>
            <color indexed="81"/>
            <rFont val="Arial"/>
            <family val="2"/>
          </rPr>
          <t xml:space="preserve">Circunstancias bajo las cuales se presenta el riesgo, es la situación más evidente frente al riesgo, redacte de la forma más concreta posible.
</t>
        </r>
        <r>
          <rPr>
            <b/>
            <sz val="11"/>
            <color indexed="81"/>
            <rFont val="Arial"/>
            <family val="2"/>
          </rPr>
          <t>2. Causa Básica:</t>
        </r>
        <r>
          <rPr>
            <sz val="11"/>
            <color indexed="81"/>
            <rFont val="Arial"/>
            <family val="2"/>
          </rPr>
          <t xml:space="preserve"> Causa principal o básica, corresponde a las razones por la cuales se puede presentar el riesgo, redacte de la forma más concreta posible. 
</t>
        </r>
      </text>
    </comment>
    <comment ref="T11" authorId="0" shapeId="0">
      <text>
        <r>
          <rPr>
            <b/>
            <u/>
            <sz val="11"/>
            <color indexed="81"/>
            <rFont val="Arial"/>
            <family val="2"/>
          </rPr>
          <t xml:space="preserve">Clasificación Tipos del Riesgo: </t>
        </r>
        <r>
          <rPr>
            <sz val="11"/>
            <color indexed="81"/>
            <rFont val="Arial"/>
            <family val="2"/>
          </rPr>
          <t xml:space="preserve">
</t>
        </r>
        <r>
          <rPr>
            <b/>
            <sz val="11"/>
            <color indexed="81"/>
            <rFont val="Arial"/>
            <family val="2"/>
          </rPr>
          <t>1. Riesgos Financieros:</t>
        </r>
        <r>
          <rPr>
            <sz val="11"/>
            <color indexed="81"/>
            <rFont val="Arial"/>
            <family val="2"/>
          </rPr>
          <t xml:space="preserve"> Se relacionan con el manejo de los recursos de la institución que incluyen la ejecución presupuestal, la elaboración de los estados financieros, los pagos, manejos de excedentes de tesorería y el manejo sobre los bienes.
</t>
        </r>
        <r>
          <rPr>
            <b/>
            <sz val="11"/>
            <color indexed="81"/>
            <rFont val="Arial"/>
            <family val="2"/>
          </rPr>
          <t>2. Riesgos Operativos:</t>
        </r>
        <r>
          <rPr>
            <sz val="11"/>
            <color indexed="81"/>
            <rFont val="Arial"/>
            <family val="2"/>
          </rPr>
          <t xml:space="preserve"> Comprenden riesgos provenientes del funcionamiento y operatividad de los sistemas de información institucional, de la definición de los procesos, de la estructura de la institución, de la articulación entre dependencias.
</t>
        </r>
        <r>
          <rPr>
            <b/>
            <sz val="11"/>
            <color indexed="81"/>
            <rFont val="Arial"/>
            <family val="2"/>
          </rPr>
          <t>3. Riesgo Estratégico:</t>
        </r>
        <r>
          <rPr>
            <sz val="11"/>
            <color indexed="81"/>
            <rFont val="Arial"/>
            <family val="2"/>
          </rPr>
          <t xml:space="preserve"> Se asocia con la forma en que se administra la entidad, su manejo se enfoca a asuntos globales relacionados con la misión y el cumplimiento de los objetivos estratégicos, diseño y conceptualización de la entidad por parte de la alta dirección.
</t>
        </r>
        <r>
          <rPr>
            <b/>
            <sz val="11"/>
            <color indexed="81"/>
            <rFont val="Arial"/>
            <family val="2"/>
          </rPr>
          <t>4. Riesgos de Imagen:</t>
        </r>
        <r>
          <rPr>
            <sz val="11"/>
            <color indexed="81"/>
            <rFont val="Arial"/>
            <family val="2"/>
          </rPr>
          <t xml:space="preserve"> Están relacionados con la percepción y la confianza por parte de la ciudadanía hacia la institución.
</t>
        </r>
        <r>
          <rPr>
            <b/>
            <sz val="11"/>
            <color indexed="81"/>
            <rFont val="Arial"/>
            <family val="2"/>
          </rPr>
          <t xml:space="preserve">5. Riesgos Legales o de Cumplimiento: </t>
        </r>
        <r>
          <rPr>
            <sz val="11"/>
            <color indexed="81"/>
            <rFont val="Arial"/>
            <family val="2"/>
          </rPr>
          <t xml:space="preserve">Se asocian con el cumplimiento por parte de la institución con los requisitos legales, contractuales, de ética pública y en general con su compromiso ante la comunidad.
</t>
        </r>
        <r>
          <rPr>
            <b/>
            <sz val="11"/>
            <color indexed="81"/>
            <rFont val="Arial"/>
            <family val="2"/>
          </rPr>
          <t>6. Riesgos Tecnológicos:</t>
        </r>
        <r>
          <rPr>
            <sz val="11"/>
            <color indexed="81"/>
            <rFont val="Arial"/>
            <family val="2"/>
          </rPr>
          <t xml:space="preserve"> Están relacionados con la capacidad tecnológica de la institución para satisfacer sus necesidades actuales y futuras y el cumplimiento de la misión.
</t>
        </r>
        <r>
          <rPr>
            <b/>
            <sz val="11"/>
            <color indexed="81"/>
            <rFont val="Arial"/>
            <family val="2"/>
          </rPr>
          <t>7. Riesgos de Corrupción:</t>
        </r>
        <r>
          <rPr>
            <sz val="11"/>
            <color indexed="81"/>
            <rFont val="Arial"/>
            <family val="2"/>
          </rPr>
          <t xml:space="preserve"> Posibilidad de que por acción u omisión, mediante el uso indebido del poder, de los recursos o de la información, se lesionen los intereses de una entidad y en consecuencia, del Estado, para la obtención de un beneficio particular.</t>
        </r>
        <r>
          <rPr>
            <sz val="11"/>
            <color indexed="81"/>
            <rFont val="Tahoma"/>
            <family val="2"/>
          </rPr>
          <t xml:space="preserve">
</t>
        </r>
      </text>
    </comment>
    <comment ref="AK11" authorId="0" shapeId="0">
      <text>
        <r>
          <rPr>
            <b/>
            <u/>
            <sz val="11"/>
            <color indexed="81"/>
            <rFont val="Arial"/>
            <family val="2"/>
          </rPr>
          <t>TIPOS DE CONTROL A IMPLEMENTAR</t>
        </r>
        <r>
          <rPr>
            <sz val="11"/>
            <color indexed="81"/>
            <rFont val="Arial"/>
            <family val="2"/>
          </rPr>
          <t xml:space="preserve">
</t>
        </r>
        <r>
          <rPr>
            <b/>
            <sz val="11"/>
            <color indexed="81"/>
            <rFont val="Arial"/>
            <family val="2"/>
          </rPr>
          <t>1. Control Preventivo:</t>
        </r>
        <r>
          <rPr>
            <sz val="11"/>
            <color indexed="81"/>
            <rFont val="Arial"/>
            <family val="2"/>
          </rPr>
          <t xml:space="preserve"> Evitan que un evento suceda. Por ejemplo, el requerimiento de un login y password en un sistema de información es un control preventivo. Éste previene que personas no autorizadas puedan ingresar al sistema.
</t>
        </r>
        <r>
          <rPr>
            <b/>
            <sz val="11"/>
            <color indexed="81"/>
            <rFont val="Arial"/>
            <family val="2"/>
          </rPr>
          <t>2. Control Correctivo:</t>
        </r>
        <r>
          <rPr>
            <sz val="11"/>
            <color indexed="81"/>
            <rFont val="Arial"/>
            <family val="2"/>
          </rPr>
          <t xml:space="preserve"> Estos no prevén que un evento suceda, pero permiten enfrentar la situación una vez se ha presentado. Por ejemplo, en caso de un desastre natural u otra emergencia mediante las pólizas de seguro y otros mecanismos de recuperación de negocio o respaldo, es posible volver a recuperar las operaciones.</t>
        </r>
        <r>
          <rPr>
            <sz val="9"/>
            <color indexed="81"/>
            <rFont val="Tahoma"/>
            <family val="2"/>
          </rPr>
          <t xml:space="preserve">
</t>
        </r>
      </text>
    </comment>
    <comment ref="AL11" authorId="0" shapeId="0">
      <text>
        <r>
          <rPr>
            <b/>
            <u/>
            <sz val="11"/>
            <color indexed="81"/>
            <rFont val="Arial"/>
            <family val="2"/>
          </rPr>
          <t>FORMAS DE IMPLEMENTAR EL CONTROL</t>
        </r>
        <r>
          <rPr>
            <sz val="11"/>
            <color indexed="81"/>
            <rFont val="Arial"/>
            <family val="2"/>
          </rPr>
          <t xml:space="preserve">
</t>
        </r>
        <r>
          <rPr>
            <b/>
            <sz val="11"/>
            <color indexed="81"/>
            <rFont val="Arial"/>
            <family val="2"/>
          </rPr>
          <t>1. Control Manual</t>
        </r>
        <r>
          <rPr>
            <sz val="11"/>
            <color indexed="81"/>
            <rFont val="Arial"/>
            <family val="2"/>
          </rPr>
          <t xml:space="preserve">: Políticas de operación aplicables, autorizaciones a través de firmas o confirmaciones vía correo electrónico, archivos físicos, consecutivos, listas de chequeo, controles de seguridad con personal especializado, entre otros
</t>
        </r>
        <r>
          <rPr>
            <b/>
            <sz val="11"/>
            <color indexed="81"/>
            <rFont val="Arial"/>
            <family val="2"/>
          </rPr>
          <t>2. Control Automático:</t>
        </r>
        <r>
          <rPr>
            <sz val="11"/>
            <color indexed="81"/>
            <rFont val="Arial"/>
            <family val="2"/>
          </rPr>
          <t xml:space="preserve"> Utilizan herramientas tecnológicas como sistemas de información o software que permiten incluir contraseñas de acceso, o con controles de seguimiento a aprobaciones o ejecuciones que se realizan a través de éste, generación de reportes o indicadores, sistemas de seguridad con escáner, sistemas de grabación, entre otros. Este tipo de controles suelen ser más efectivos en algunos ámbitos dada su complejidad.</t>
        </r>
        <r>
          <rPr>
            <sz val="9"/>
            <color indexed="81"/>
            <rFont val="Tahoma"/>
            <family val="2"/>
          </rPr>
          <t xml:space="preserve">
</t>
        </r>
      </text>
    </comment>
    <comment ref="AM11" authorId="0" shapeId="0">
      <text>
        <r>
          <rPr>
            <sz val="11"/>
            <color indexed="81"/>
            <rFont val="Arial"/>
            <family val="2"/>
          </rPr>
          <t xml:space="preserve">La calificación está parametrizado y es asignada automáticamente de acuerdo al </t>
        </r>
        <r>
          <rPr>
            <b/>
            <sz val="11"/>
            <color indexed="81"/>
            <rFont val="Arial"/>
            <family val="2"/>
          </rPr>
          <t xml:space="preserve">Tipo </t>
        </r>
        <r>
          <rPr>
            <sz val="11"/>
            <color indexed="81"/>
            <rFont val="Arial"/>
            <family val="2"/>
          </rPr>
          <t xml:space="preserve">y forma de </t>
        </r>
        <r>
          <rPr>
            <b/>
            <sz val="11"/>
            <color indexed="81"/>
            <rFont val="Arial"/>
            <family val="2"/>
          </rPr>
          <t xml:space="preserve">Implementación </t>
        </r>
        <r>
          <rPr>
            <sz val="11"/>
            <color indexed="81"/>
            <rFont val="Arial"/>
            <family val="2"/>
          </rPr>
          <t>definido en el paso anterior</t>
        </r>
        <r>
          <rPr>
            <sz val="9"/>
            <color indexed="81"/>
            <rFont val="Tahoma"/>
            <family val="2"/>
          </rPr>
          <t xml:space="preserve">
</t>
        </r>
      </text>
    </comment>
    <comment ref="AN11" authorId="0" shapeId="0">
      <text>
        <r>
          <rPr>
            <b/>
            <u/>
            <sz val="11"/>
            <color indexed="81"/>
            <rFont val="Arial"/>
            <family val="2"/>
          </rPr>
          <t>DOCUMENTACIÓN DEL CONTROL A IMPLEMENTAR</t>
        </r>
        <r>
          <rPr>
            <sz val="11"/>
            <color indexed="81"/>
            <rFont val="Arial"/>
            <family val="2"/>
          </rPr>
          <t xml:space="preserve">
</t>
        </r>
        <r>
          <rPr>
            <b/>
            <sz val="11"/>
            <color indexed="81"/>
            <rFont val="Arial"/>
            <family val="2"/>
          </rPr>
          <t>1. Control Documentado:</t>
        </r>
        <r>
          <rPr>
            <sz val="11"/>
            <color indexed="81"/>
            <rFont val="Arial"/>
            <family val="2"/>
          </rPr>
          <t xml:space="preserve"> Controles que están documentados en el proceso, ya sea en manuales, procedimientos, flujogramas o cualquier otro documento propio del proceso.
</t>
        </r>
        <r>
          <rPr>
            <b/>
            <sz val="11"/>
            <color indexed="81"/>
            <rFont val="Arial"/>
            <family val="2"/>
          </rPr>
          <t>2. Control Sin Documentar:</t>
        </r>
        <r>
          <rPr>
            <sz val="11"/>
            <color indexed="81"/>
            <rFont val="Arial"/>
            <family val="2"/>
          </rPr>
          <t xml:space="preserve"> Identifica a los controles que pese a que se ejecutan en el proceso no se encuentran documentados en ningún documento propio del proceso.</t>
        </r>
      </text>
    </comment>
    <comment ref="AO11" authorId="0" shapeId="0">
      <text>
        <r>
          <rPr>
            <b/>
            <u/>
            <sz val="11"/>
            <color indexed="81"/>
            <rFont val="Arial"/>
            <family val="2"/>
          </rPr>
          <t>FRECUENCIA CON LA SE SE APLICA EL CONTROL</t>
        </r>
        <r>
          <rPr>
            <sz val="11"/>
            <color indexed="81"/>
            <rFont val="Arial"/>
            <family val="2"/>
          </rPr>
          <t xml:space="preserve">
Aspecto que permite registrar si la frecuencia de aplicación del control es adecuada o no y se se debe mejorar.</t>
        </r>
        <r>
          <rPr>
            <sz val="9"/>
            <color indexed="81"/>
            <rFont val="Tahoma"/>
            <family val="2"/>
          </rPr>
          <t xml:space="preserve">
</t>
        </r>
      </text>
    </comment>
    <comment ref="AP11" authorId="0" shapeId="0">
      <text>
        <r>
          <rPr>
            <b/>
            <u/>
            <sz val="9"/>
            <color indexed="81"/>
            <rFont val="Tahoma"/>
            <family val="2"/>
          </rPr>
          <t>E</t>
        </r>
        <r>
          <rPr>
            <b/>
            <u/>
            <sz val="11"/>
            <color indexed="81"/>
            <rFont val="Arial"/>
            <family val="2"/>
          </rPr>
          <t>VIDENCIAS DE IMPLEMENTACIÓN DEL CONTROL</t>
        </r>
        <r>
          <rPr>
            <sz val="11"/>
            <color indexed="81"/>
            <rFont val="Arial"/>
            <family val="2"/>
          </rPr>
          <t xml:space="preserve">
</t>
        </r>
        <r>
          <rPr>
            <b/>
            <sz val="11"/>
            <color indexed="81"/>
            <rFont val="Arial"/>
            <family val="2"/>
          </rPr>
          <t>1. Control con Registro</t>
        </r>
        <r>
          <rPr>
            <sz val="11"/>
            <color indexed="81"/>
            <rFont val="Arial"/>
            <family val="2"/>
          </rPr>
          <t xml:space="preserve">: El control deja un registro permite evidencia la ejecución del control.
</t>
        </r>
        <r>
          <rPr>
            <b/>
            <sz val="11"/>
            <color indexed="81"/>
            <rFont val="Arial"/>
            <family val="2"/>
          </rPr>
          <t>2. Control Sin Registro:</t>
        </r>
        <r>
          <rPr>
            <sz val="11"/>
            <color indexed="81"/>
            <rFont val="Arial"/>
            <family val="2"/>
          </rPr>
          <t xml:space="preserve"> El control no deja registro de la ejecución del control.
</t>
        </r>
      </text>
    </comment>
    <comment ref="AL61" authorId="1" shapeId="0">
      <text>
        <r>
          <rPr>
            <b/>
            <sz val="9"/>
            <color indexed="81"/>
            <rFont val="Tahoma"/>
            <charset val="1"/>
          </rPr>
          <t>ufps:</t>
        </r>
        <r>
          <rPr>
            <sz val="9"/>
            <color indexed="81"/>
            <rFont val="Tahoma"/>
            <charset val="1"/>
          </rPr>
          <t xml:space="preserve">
se usan los dos porque tambien se manejan plataformas sisitematicas donde se monta la informaicón </t>
        </r>
      </text>
    </comment>
    <comment ref="AL62" authorId="1" shapeId="0">
      <text>
        <r>
          <rPr>
            <b/>
            <sz val="9"/>
            <color indexed="81"/>
            <rFont val="Tahoma"/>
            <charset val="1"/>
          </rPr>
          <t>ufps:</t>
        </r>
        <r>
          <rPr>
            <sz val="9"/>
            <color indexed="81"/>
            <rFont val="Tahoma"/>
            <charset val="1"/>
          </rPr>
          <t xml:space="preserve">
ufps:
se usan los dos porque tambien se manejan plataformas sisitematicas donde se monta la informaicón </t>
        </r>
      </text>
    </comment>
    <comment ref="AL63" authorId="1" shapeId="0">
      <text>
        <r>
          <rPr>
            <b/>
            <sz val="9"/>
            <color indexed="81"/>
            <rFont val="Tahoma"/>
            <charset val="1"/>
          </rPr>
          <t>ufps:</t>
        </r>
        <r>
          <rPr>
            <sz val="9"/>
            <color indexed="81"/>
            <rFont val="Tahoma"/>
            <charset val="1"/>
          </rPr>
          <t xml:space="preserve">
ufps:
se usan los dos porque tambien se manejan plataformas sisitematicas donde se monta la informaicón </t>
        </r>
      </text>
    </comment>
    <comment ref="BH64" authorId="1" shapeId="0">
      <text>
        <r>
          <rPr>
            <b/>
            <sz val="9"/>
            <color indexed="81"/>
            <rFont val="Tahoma"/>
            <charset val="1"/>
          </rPr>
          <t>ufps:</t>
        </r>
        <r>
          <rPr>
            <sz val="9"/>
            <color indexed="81"/>
            <rFont val="Tahoma"/>
            <charset val="1"/>
          </rPr>
          <t xml:space="preserve">
es cada dos años pero se revisa cada semestre quienes estan por vencerse para asesorarlos y aompañarlos en el proceso </t>
        </r>
      </text>
    </comment>
    <comment ref="AL66" authorId="1" shapeId="0">
      <text>
        <r>
          <rPr>
            <b/>
            <sz val="9"/>
            <color indexed="81"/>
            <rFont val="Tahoma"/>
            <charset val="1"/>
          </rPr>
          <t>ufps:</t>
        </r>
        <r>
          <rPr>
            <sz val="9"/>
            <color indexed="81"/>
            <rFont val="Tahoma"/>
            <charset val="1"/>
          </rPr>
          <t xml:space="preserve">
se usan los dos porque tambien se manejan plataformas sisitematicas donde se monta la informaicón </t>
        </r>
      </text>
    </comment>
  </commentList>
</comments>
</file>

<file path=xl/sharedStrings.xml><?xml version="1.0" encoding="utf-8"?>
<sst xmlns="http://schemas.openxmlformats.org/spreadsheetml/2006/main" count="2725" uniqueCount="952">
  <si>
    <t>No.</t>
  </si>
  <si>
    <t>PROCESO 
SIGC - UFPS</t>
  </si>
  <si>
    <t>DEPENDENCIA RESPONSABLE</t>
  </si>
  <si>
    <t>Económico y Reputacional</t>
  </si>
  <si>
    <t>Económico</t>
  </si>
  <si>
    <t>Reputacional</t>
  </si>
  <si>
    <t>Procesos SIGC</t>
  </si>
  <si>
    <t>Direccionamiento Estratégico</t>
  </si>
  <si>
    <t>Gestión de Calidad</t>
  </si>
  <si>
    <t>Gestión Académica</t>
  </si>
  <si>
    <t>Investigación</t>
  </si>
  <si>
    <t>Extensión</t>
  </si>
  <si>
    <t>Gestión Administrativa y Financiera</t>
  </si>
  <si>
    <t>Gestión Talento Humano</t>
  </si>
  <si>
    <t>Gestión de Tecnologias y Sistemas de Información</t>
  </si>
  <si>
    <t>Gestión de Servicios Académicos y Bibliotecarios</t>
  </si>
  <si>
    <t>Gestión de Comunicaciones</t>
  </si>
  <si>
    <t>Gestión Documental</t>
  </si>
  <si>
    <t>Gestión Legal</t>
  </si>
  <si>
    <t>Gestión Estudiantil</t>
  </si>
  <si>
    <t>Gestión Bienestar Universitario</t>
  </si>
  <si>
    <t>Auditoría y Control Interno</t>
  </si>
  <si>
    <t>Dependencia Responsable</t>
  </si>
  <si>
    <t>Oficina de Planeación</t>
  </si>
  <si>
    <t>Vicerectoría Académica</t>
  </si>
  <si>
    <t>Rectoría</t>
  </si>
  <si>
    <t>Vicerectoría Asistente Investigación y Extensión</t>
  </si>
  <si>
    <t>Vicerectoría Administrativa</t>
  </si>
  <si>
    <t>División de Recursos Humanos</t>
  </si>
  <si>
    <t>División de Sistemas</t>
  </si>
  <si>
    <t>División de Servicios Académicos</t>
  </si>
  <si>
    <t>Oficina de Prensa y Comunicaciones</t>
  </si>
  <si>
    <t>Unidad de Gestión y Atención Documental</t>
  </si>
  <si>
    <t>Oficina Jurpidica</t>
  </si>
  <si>
    <t>Vicerectoría Asistente de Estudios</t>
  </si>
  <si>
    <t>Vicerectoría Bienestar Universitario</t>
  </si>
  <si>
    <t>Oficina de Control Interno</t>
  </si>
  <si>
    <t>Estratégico</t>
  </si>
  <si>
    <t>Financiero</t>
  </si>
  <si>
    <t>Operativo</t>
  </si>
  <si>
    <t xml:space="preserve">De Imagen </t>
  </si>
  <si>
    <t>Legales o de Cumplimiento</t>
  </si>
  <si>
    <t>Tecnológicos</t>
  </si>
  <si>
    <t>Corrupción</t>
  </si>
  <si>
    <t>Impacto del Riesgo</t>
  </si>
  <si>
    <t>Clasificación del Riesgo</t>
  </si>
  <si>
    <t>FASE 1 - IDENTIFICACIÓN DEL RIESGO</t>
  </si>
  <si>
    <t>PROBABILIDAD INHERENTE</t>
  </si>
  <si>
    <t>Tabla Criterios para definir el nivel de probabilidad</t>
  </si>
  <si>
    <t>Frecuencia de la Actividad</t>
  </si>
  <si>
    <t>Probabilidad</t>
  </si>
  <si>
    <t>Muy Baja</t>
  </si>
  <si>
    <t>Baja</t>
  </si>
  <si>
    <t>Media</t>
  </si>
  <si>
    <t>Alta</t>
  </si>
  <si>
    <t>Muy Alta</t>
  </si>
  <si>
    <t>%</t>
  </si>
  <si>
    <t>CRITERIOS DE IMPACTO</t>
  </si>
  <si>
    <t>Tabla Criterios para definir el nivel de impacto</t>
  </si>
  <si>
    <t>Afectación Económica (o presupuestal)</t>
  </si>
  <si>
    <t>Pérdida Reputacional</t>
  </si>
  <si>
    <t xml:space="preserve">Afectación menor a 10 SMLMV </t>
  </si>
  <si>
    <t xml:space="preserve">Entre 10 y 50 SMLMV </t>
  </si>
  <si>
    <t xml:space="preserve">Entre 50 y 100 SMLMV </t>
  </si>
  <si>
    <t xml:space="preserve">Entre 100 y 500 SMLMV </t>
  </si>
  <si>
    <t xml:space="preserve">Mayor a 500 SMLMV </t>
  </si>
  <si>
    <t>IMPACTO INHERENTE</t>
  </si>
  <si>
    <t>Casi seguro</t>
  </si>
  <si>
    <t>Probable</t>
  </si>
  <si>
    <t>Posible</t>
  </si>
  <si>
    <t>Improbable</t>
  </si>
  <si>
    <t>Rara vez</t>
  </si>
  <si>
    <t>ZONA DE RIESGO INHERENTE</t>
  </si>
  <si>
    <t>DESCRIPCIÓN DEL RIESGO</t>
  </si>
  <si>
    <t>DESCRIPCIÓN DEL CONTROL</t>
  </si>
  <si>
    <t>IMPACTO DEL RIESGO</t>
  </si>
  <si>
    <t>CAUSA DEL RIESGO</t>
  </si>
  <si>
    <t>CLASIFICACIÓN DEL RIESGO</t>
  </si>
  <si>
    <t>Tipo de Control</t>
  </si>
  <si>
    <t>Preventivo</t>
  </si>
  <si>
    <t>Correctivo</t>
  </si>
  <si>
    <t>TIPO</t>
  </si>
  <si>
    <t>IMPLEMENTACIÓN</t>
  </si>
  <si>
    <t>Implementación</t>
  </si>
  <si>
    <t>Manual</t>
  </si>
  <si>
    <t>CALIFICACIÓN</t>
  </si>
  <si>
    <t>Automático</t>
  </si>
  <si>
    <t>DOCUMENTACIÓN</t>
  </si>
  <si>
    <t>Documentación</t>
  </si>
  <si>
    <t>Documentado</t>
  </si>
  <si>
    <t>Sin Documentar</t>
  </si>
  <si>
    <t>FRECUENCIA ADECUADA</t>
  </si>
  <si>
    <t>ATRIBUTOS</t>
  </si>
  <si>
    <t>FASE 2 - ANALISIS DEL RIESGO INHERENTE</t>
  </si>
  <si>
    <t>AFECTACIÓN FINAL</t>
  </si>
  <si>
    <t>FASE 3 -ANALISIS Y EVALUACIÓN DE LOS CONTROLES</t>
  </si>
  <si>
    <t>PROBABILIDAD RESIDUAL FINAL</t>
  </si>
  <si>
    <t>IMPACTO RESIDUAL FINAL</t>
  </si>
  <si>
    <t>TRATAMIENTO</t>
  </si>
  <si>
    <t>Opción de Tratamiento</t>
  </si>
  <si>
    <t>Evitar el Riesgo</t>
  </si>
  <si>
    <t>Reducir el Riesgo</t>
  </si>
  <si>
    <t>Compartir o Transferir el Riesgo</t>
  </si>
  <si>
    <t>Asumir un Riesgo</t>
  </si>
  <si>
    <t>FASE 4 - ANALISIS DEL RIESGO RESIDUAL</t>
  </si>
  <si>
    <t>DESCRIPCIÓN DE LAS ACCIONES</t>
  </si>
  <si>
    <t>FECHA DE INICIO</t>
  </si>
  <si>
    <t>FECHA DE TERMINACIÓN</t>
  </si>
  <si>
    <t>PERIODO DE EJECUCIÓN</t>
  </si>
  <si>
    <t>REGISTROS / EVIDENCIAS</t>
  </si>
  <si>
    <t>RESPONSABLES DE LA EJECUCIÓN DE LA ACCIÓN</t>
  </si>
  <si>
    <t>FASE 5 - ACCIONES ASOCIADAS AL CONTROL</t>
  </si>
  <si>
    <t>FECHA</t>
  </si>
  <si>
    <t>ACCIONES</t>
  </si>
  <si>
    <t>RESPONSABLES</t>
  </si>
  <si>
    <t>INDICADOR</t>
  </si>
  <si>
    <t>FASE 6 - MONITOREO Y REVISIÓN</t>
  </si>
  <si>
    <t>EVIDENCIAS</t>
  </si>
  <si>
    <t>RIESGO IDENTIFICADO</t>
  </si>
  <si>
    <r>
      <rPr>
        <b/>
        <sz val="11"/>
        <color theme="1"/>
        <rFont val="Calibri"/>
        <family val="2"/>
        <scheme val="minor"/>
      </rPr>
      <t>Rara ve</t>
    </r>
    <r>
      <rPr>
        <sz val="11"/>
        <color theme="1"/>
        <rFont val="Calibri"/>
        <family val="2"/>
        <scheme val="minor"/>
      </rPr>
      <t>z - El evento puede ocurrir solo en circunstancias excepcionales (poco comunes o anormales)</t>
    </r>
  </si>
  <si>
    <r>
      <rPr>
        <b/>
        <sz val="10"/>
        <color rgb="FF000000"/>
        <rFont val="Arial"/>
        <family val="2"/>
      </rPr>
      <t>Improbable</t>
    </r>
    <r>
      <rPr>
        <sz val="10"/>
        <color rgb="FF000000"/>
        <rFont val="Arial"/>
        <family val="2"/>
      </rPr>
      <t xml:space="preserve"> - El evento puede ocurrir en algún momento</t>
    </r>
  </si>
  <si>
    <r>
      <rPr>
        <b/>
        <sz val="10"/>
        <color rgb="FF000000"/>
        <rFont val="Arial"/>
        <family val="2"/>
      </rPr>
      <t>Posible -</t>
    </r>
    <r>
      <rPr>
        <sz val="10"/>
        <color rgb="FF000000"/>
        <rFont val="Arial"/>
        <family val="2"/>
      </rPr>
      <t xml:space="preserve">  El evento podrá ocurrir en algún momento.</t>
    </r>
  </si>
  <si>
    <r>
      <rPr>
        <b/>
        <sz val="10"/>
        <color rgb="FF000000"/>
        <rFont val="Arial"/>
        <family val="2"/>
      </rPr>
      <t>Probable</t>
    </r>
    <r>
      <rPr>
        <sz val="10"/>
        <color rgb="FF000000"/>
        <rFont val="Arial"/>
        <family val="2"/>
      </rPr>
      <t xml:space="preserve"> - Es viable que el evento ocurra en la mayoría de las circunstancias</t>
    </r>
  </si>
  <si>
    <r>
      <rPr>
        <b/>
        <sz val="10"/>
        <color rgb="FF000000"/>
        <rFont val="Arial"/>
        <family val="2"/>
      </rPr>
      <t>Casi Seguro</t>
    </r>
    <r>
      <rPr>
        <sz val="10"/>
        <color rgb="FF000000"/>
        <rFont val="Arial"/>
        <family val="2"/>
      </rPr>
      <t xml:space="preserve"> - Se espera que el evento ocurra en la mayoría de las circunstancias.</t>
    </r>
  </si>
  <si>
    <t>R1</t>
  </si>
  <si>
    <t>R2</t>
  </si>
  <si>
    <t>R3</t>
  </si>
  <si>
    <t>R4</t>
  </si>
  <si>
    <t>R5</t>
  </si>
  <si>
    <t>CRITERIOS DE PROBABILIDAD</t>
  </si>
  <si>
    <t>DIRECCIONAMIENTO ESTRATEGICO</t>
  </si>
  <si>
    <t>MAPA DE RIESGOS</t>
  </si>
  <si>
    <t>CODIGO</t>
  </si>
  <si>
    <t>VERSIÓN</t>
  </si>
  <si>
    <t>PÁGINA</t>
  </si>
  <si>
    <t>FO-DE-16</t>
  </si>
  <si>
    <t>1 DE 1</t>
  </si>
  <si>
    <t>ELABORÓ</t>
  </si>
  <si>
    <t>REVISÓ</t>
  </si>
  <si>
    <t>APROBÓ</t>
  </si>
  <si>
    <t>Líder Direccionamiento Estratégico</t>
  </si>
  <si>
    <t>Equipo Operativo de Calidad</t>
  </si>
  <si>
    <t>Líder de Calidad</t>
  </si>
  <si>
    <t>R6</t>
  </si>
  <si>
    <t>R7</t>
  </si>
  <si>
    <t>R8</t>
  </si>
  <si>
    <t>R9</t>
  </si>
  <si>
    <t>R10</t>
  </si>
  <si>
    <t xml:space="preserve">ZONA DE RIESGO FINAL </t>
  </si>
  <si>
    <r>
      <rPr>
        <b/>
        <sz val="10"/>
        <color rgb="FF000000"/>
        <rFont val="Arial"/>
        <family val="2"/>
      </rPr>
      <t>Leve -</t>
    </r>
    <r>
      <rPr>
        <sz val="10"/>
        <color rgb="FF000000"/>
        <rFont val="Arial"/>
        <family val="2"/>
      </rPr>
      <t xml:space="preserve"> El riesgo afecta la imagen de alguna área de la organización</t>
    </r>
  </si>
  <si>
    <r>
      <rPr>
        <b/>
        <sz val="10"/>
        <color rgb="FF000000"/>
        <rFont val="Arial"/>
        <family val="2"/>
      </rPr>
      <t xml:space="preserve">Menor - </t>
    </r>
    <r>
      <rPr>
        <sz val="10"/>
        <color rgb="FF000000"/>
        <rFont val="Arial"/>
        <family val="2"/>
      </rPr>
      <t>El riesgo afecta la imagen de la entidad internamente, de conocimiento general, nivel interno, de junta dircetiva y accionistas y/o de provedores</t>
    </r>
  </si>
  <si>
    <r>
      <rPr>
        <b/>
        <sz val="10"/>
        <color rgb="FF000000"/>
        <rFont val="Arial"/>
        <family val="2"/>
      </rPr>
      <t xml:space="preserve">Moderado - </t>
    </r>
    <r>
      <rPr>
        <sz val="10"/>
        <color rgb="FF000000"/>
        <rFont val="Arial"/>
        <family val="2"/>
      </rPr>
      <t>El riesgo afecta la imagen de la entidad con algunos usuarios de relevancia frente al logro de los objetivos</t>
    </r>
  </si>
  <si>
    <r>
      <rPr>
        <b/>
        <sz val="10"/>
        <color rgb="FF000000"/>
        <rFont val="Arial"/>
        <family val="2"/>
      </rPr>
      <t xml:space="preserve">Mayor - </t>
    </r>
    <r>
      <rPr>
        <sz val="10"/>
        <color rgb="FF000000"/>
        <rFont val="Arial"/>
        <family val="2"/>
      </rPr>
      <t>El riesgo afecta la imagen de de la entidad con efecto publicitario sostenido a nivel de sector administrativo, nivel departamental o municipal</t>
    </r>
  </si>
  <si>
    <r>
      <rPr>
        <b/>
        <sz val="10"/>
        <color rgb="FF000000"/>
        <rFont val="Arial"/>
        <family val="2"/>
      </rPr>
      <t xml:space="preserve">Catastrófico - </t>
    </r>
    <r>
      <rPr>
        <sz val="10"/>
        <color rgb="FF000000"/>
        <rFont val="Arial"/>
        <family val="2"/>
      </rPr>
      <t>El riesgo afecta la imagen de la entidad a nivel nacional, con efecto publicitarios sostenible a nivel país</t>
    </r>
  </si>
  <si>
    <t>02</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</si>
  <si>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</si>
  <si>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</si>
  <si>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</si>
  <si>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</si>
  <si>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</si>
  <si>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</si>
  <si>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</si>
  <si>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</si>
  <si>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</si>
  <si>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</si>
  <si>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</si>
  <si>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</si>
  <si>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</si>
  <si>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</si>
  <si>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</si>
  <si>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</si>
  <si>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</si>
  <si>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</si>
  <si>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</si>
  <si>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</si>
  <si>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</si>
  <si>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</si>
  <si>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</si>
  <si>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</si>
  <si>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</si>
  <si>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</si>
  <si>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</si>
  <si>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</si>
  <si>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</si>
  <si>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</si>
  <si>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</si>
  <si>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</si>
  <si>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</si>
  <si>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</si>
  <si>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</si>
  <si>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</si>
  <si>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</si>
  <si>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</si>
  <si>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</si>
  <si>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</si>
  <si>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</si>
  <si>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</si>
  <si>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</si>
  <si>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</si>
  <si>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</si>
  <si>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</si>
  <si>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</si>
  <si>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</si>
  <si>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</si>
  <si>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</si>
  <si>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</si>
  <si>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</si>
  <si>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</si>
  <si>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</si>
  <si>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</si>
  <si>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</si>
  <si>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</si>
  <si>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</si>
  <si>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</si>
  <si>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</si>
  <si>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</si>
  <si>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</si>
  <si>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</si>
  <si>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</si>
  <si>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</si>
  <si>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</si>
  <si>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</si>
  <si>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</si>
  <si>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</si>
  <si>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</si>
  <si>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</si>
  <si>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</si>
  <si>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</si>
  <si>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</si>
  <si>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</si>
  <si>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</si>
  <si>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</si>
  <si>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</si>
  <si>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</si>
  <si>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</si>
  <si>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</si>
  <si>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</si>
  <si>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</si>
  <si>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</si>
  <si>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</si>
  <si>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</si>
  <si>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</si>
  <si>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</si>
  <si>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</si>
  <si>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</si>
  <si>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Dificultad de los estudiantes no beneficiados para acceder al Servicio de Restaurante.</t>
  </si>
  <si>
    <t>Ausencia de un sistema de comunicación eficiente que permita una interacción ágil entre estudiantes y la dependencia.</t>
  </si>
  <si>
    <t>Actualizar el procedimiento para el acceso al servicio de restaurante implementando el uso de un formulario de google para recepcionar las solicitudes y caracterizar a los estudiantes que no salieron beneficiados en el servicio.</t>
  </si>
  <si>
    <t>SI</t>
  </si>
  <si>
    <t>Con Registros</t>
  </si>
  <si>
    <t>Actualizar e implementar el procedimiento PR-BU-01 "Servicio de Restaurante".</t>
  </si>
  <si>
    <t>Procedimiento actualizado.
Formulario de recepción de solicitudes y caracterización de estudiantes.</t>
  </si>
  <si>
    <t>Vicerrector Bienestar Universitario</t>
  </si>
  <si>
    <t>Incumplimiento o deficiencia en la realización de eventos.</t>
  </si>
  <si>
    <t>Incumplimiento por parte de proveedor/contratista en los eventos programados.</t>
  </si>
  <si>
    <t>Analizar las propuestas y escoger el proveedor/contratista que mejor ofrece calidad, garantías, precios y servicios.</t>
  </si>
  <si>
    <t>Sin Registros</t>
  </si>
  <si>
    <t>Actualizar e implementar el procedimiento PR-BU-02 "Planear y Organizar eventos de la UFPS".</t>
  </si>
  <si>
    <t>Procedimiento actualizado.</t>
  </si>
  <si>
    <t>Ausencia de un Sistema de Información que permita hacer seguimiento a graduados de la institución.</t>
  </si>
  <si>
    <t>La información no se encuentra sistematizada.</t>
  </si>
  <si>
    <t>Gestión administrativa para el desarrollo e implementación de un sistema de información de graduados</t>
  </si>
  <si>
    <t>Gestión ante las autoridades correspondientes para la ejecución e implementación del sistema.</t>
  </si>
  <si>
    <t>Comunicaciones,
Actas.</t>
  </si>
  <si>
    <t>Vicerrector Bienestar Universitario
Jefe Oficina de Egresados</t>
  </si>
  <si>
    <t>Pérdida de Información.</t>
  </si>
  <si>
    <t>Fallas en los equipos por falta de mantenimiento preventivo.
Faltas de Copias de Seguridad.
No contar con un sistema de información.</t>
  </si>
  <si>
    <t>Solicitud de mantenimientos preventivos a los equipos disponibles.
Realización de copias de seguridad y cargue de documentos en Google Drive.</t>
  </si>
  <si>
    <t>Cargue de información relevante de los procesos de la dependencia en Google Drive.</t>
  </si>
  <si>
    <t>Carpetas compartidas Google Drive.</t>
  </si>
  <si>
    <t>Vicerrector Bienestar Universitario;
Jefe División de Servicios Asistenciales y de Salud;
Jefe División de Cultura, Recreación y Deportes;
Jefe Oficina del Egresado</t>
  </si>
  <si>
    <t>Falta de un sistema de información para agilizar procesos administrativos.</t>
  </si>
  <si>
    <t>Ausencia de un Sistema de Información para agilizar procesos administrativos del bienestar universitario.</t>
  </si>
  <si>
    <t>Apoyo a la materialización y ejecución del Sistema de Alertas Tempranas.</t>
  </si>
  <si>
    <t>Actas de reunión.</t>
  </si>
  <si>
    <t>Utilización de los bienes institucionales (implementos de oficina, deportivos, instrumentos, etc.), para beneficio propio.</t>
  </si>
  <si>
    <t>Falta de control en la salida de implementos deportivos, instrumentos, etc.</t>
  </si>
  <si>
    <t>Control del inventario y seguimiento del uso en las Unidades de Cultura y Deporte.</t>
  </si>
  <si>
    <t>Control del prestamos de implementos e instrumentos de las unidades.</t>
  </si>
  <si>
    <t>FO-BU-04 Préstamo de implementos deportivos y musicales.</t>
  </si>
  <si>
    <t>Secretaria Unidad de Recreación y Deportes;
Secretaria Unidad de Actividades Culturales</t>
  </si>
  <si>
    <t>Apatía en la participación de graduados en las diversas actividades desarolladas por la institución.</t>
  </si>
  <si>
    <t>Ausencia de un Sistema de Comunicación eficiente que permita una interacción ágil entre graduados y la dependencia.</t>
  </si>
  <si>
    <t>Seguimiento a la participación de los graduados en los eventos</t>
  </si>
  <si>
    <t>Potencializar la divulgación de las actividades y/o eventos que implican la participación de graduados.
Crear estrategias y/o incentivos para promover la participación de los graduados.</t>
  </si>
  <si>
    <t>Piezas publicitarias, invitaciones, registros de participación.</t>
  </si>
  <si>
    <t>Jefe Oficina de Egresados;
Directores de Planes de Estudio</t>
  </si>
  <si>
    <t>Vulneración en el acceso, registro y divulgación de las bases de datos e información de la dependencia, para otros fines.</t>
  </si>
  <si>
    <t>Falta de adecuación, consistencia, confiabilidad, confidencialidad y disponibilidad de la información que se genera o se custodia (física o electrónica).
Dificultad con los sistemas de información.</t>
  </si>
  <si>
    <t>La Institución cuenta con manual interno de Políticas y Procedimientos de datos personales.</t>
  </si>
  <si>
    <t>Backusps de información</t>
  </si>
  <si>
    <t>Servidor de archivos digitales.</t>
  </si>
  <si>
    <t>Incumplimiento del Plan Anual de Auditorias</t>
  </si>
  <si>
    <t>Fallar en la planificación del Plan Anual de Auditorias.
Tiempo insuficiente para desarrollar el Plan Anual de Auditorias.
No entrega oportuna de la información por parte de los procesos a auditar.
El plan se ve interrumpido por la necesidad de atender auditorias especiales.</t>
  </si>
  <si>
    <t>Procedimiento de Auditorias Internas.
Indicador cumplimiento de las auditorias internas.
Independientemente de las auditorias especiales que deban desarrollarse, se asegura la ejecución de las auditorias programadas.</t>
  </si>
  <si>
    <t>Revisión periódica del cronograma del Plan Anual de Auditorias para determinar el grado de cumplimiento del mismo.</t>
  </si>
  <si>
    <t>Acta de reunión de trabajo (socialización de avances y resultados)
Informes de auditorias de gestión y seguimiento ejecutadas en la vigencia.
Informe de gestión de la Oficina de Control Interno.</t>
  </si>
  <si>
    <t>Jefe Oficina de Control Interno</t>
  </si>
  <si>
    <t>Incumplimiento en la presentación de informes a la Alta Dirección y Entes de Vigilancia y Control.</t>
  </si>
  <si>
    <t>Pérdida de información por daños informáticos.
Poca colaboración de parte de los funcionarios sobre los cuales se obtiene la información.
Información de entrada insuficiente.</t>
  </si>
  <si>
    <t>Cronograma de presentación de informes.
Plan de Acción.
Comunicaciones sistema Datarsoft y correo electrónico institucional.</t>
  </si>
  <si>
    <t>Revisión constante de las fechas de entrega de informes a la Alta Dirección y Entes de Vigilancia y Control.
Revisión permanente de las páginas web de los Entes de Vigilancia y Control.
Revisión de la información entregada por las dependencias.</t>
  </si>
  <si>
    <t>Plan de Acción Oficina de Control Interno.
Relación de informes presentados a la Alta Dirección y los Entes de Vigilancia y Control.</t>
  </si>
  <si>
    <t>Incumplimiento al seguimiento de los mapas de riesgos de los procesos institucionales.</t>
  </si>
  <si>
    <t>Inexistencia de mapas de riesgos de algunos procesos.
Mapas de riesgos desactualizados.
Falta de evidencias de acciones asociadas al control.
Deficiencias en la aplicación de la Guía Administración del Riesgo.</t>
  </si>
  <si>
    <t xml:space="preserve">Guía Administración del Riesgo institucional. </t>
  </si>
  <si>
    <t>Aplicación de la Guía de Administración del Riesgo.</t>
  </si>
  <si>
    <t>Informes de seguimiento a los mapas de riesgos.</t>
  </si>
  <si>
    <t>Baja cobertura del Plan Anual de Auditorias, respecto de las dependencias y/o procesos susceptibles de auditar.</t>
  </si>
  <si>
    <t>Insuficiente personal para el desarrollo de auditorias en cada área.
Inadecuada proyección en el Plan Anual de Auditorias.</t>
  </si>
  <si>
    <t>Solicitar a la División de Recursos Humanos la vinculación del personal para el desarrollo de las diferentes actividades de la oficina.
Realizar reunión con el equipo de trabajo de la OCI para analizar el Plan Anual de Auditorias de la vigencia aprobado en el Comité de Coordinación de Control Interno.</t>
  </si>
  <si>
    <t>Adecuada selección del personal asignado a la Oficina de Control Interno.
Análisis y priorización de los procesos institucionales que requieren ser auditados.
Socialización del Plan Anual de Auditorias en el Comité de Coordinación de Control Interno.
Capacitación permanente al personal de la Oficina de Control Interno.</t>
  </si>
  <si>
    <t>Solicitudes de la Alta Dirección (sistema Datarsoft)
Acta de reunión Comité Coordinación Control Interno.
Asistencia a capacitaciones.</t>
  </si>
  <si>
    <t>Los resultados de las auditorias no agregan valor a la gestión de los procesos.</t>
  </si>
  <si>
    <t>Inadecuada identificación de las dependencias y/o procesos a auditar.
Fallas en la identificación y determinación de los criterios de auditoria.</t>
  </si>
  <si>
    <t>Plan Anual de Auditorias que corresponda a la mitigación de riesgos detectados por cada una de las dependencias y/o procesos.
Identificación clara de los criterios de auditoria.</t>
  </si>
  <si>
    <t>Seguimiento al Plan Anual de Auditorias aprobado por el Comité de Coordinación de Control Interno.
Asignación de personal cualificado de acuerdo a la naturaleza de la auditoria.</t>
  </si>
  <si>
    <t>Informes de auditorias ejecutadas en la vigencia.</t>
  </si>
  <si>
    <t>Subjetividad en la valoración de los hallazgos y en la presentación de los informes</t>
  </si>
  <si>
    <t>Favorecimiento e intereses particulares y a terceros.
Manipular información relacionada con el cumplimiento de las disposiciones legales.</t>
  </si>
  <si>
    <t>Selección del personal (idoneidad, independencia mental y diligencia profesional, entre otros)
Aplicar lo establecido en el Código de Ética del Auditor y el Código Único Disciplinario, sobre los valores y las reglas de conducta del auditor.
Aplicación del Procedimiento de Auditorias Internas PR-CI-01.</t>
  </si>
  <si>
    <t>Definición de perfiles de personal.
Discusión del informe preliminar con el equipo de trabajo de la OCI.
Discusión del informe preliminar con el auditado.
Capacitaciones de sensibilización sobre las responsabilidades del trabajo asignado.</t>
  </si>
  <si>
    <t>Informe preliminar de auditoria.
Papeles de trabajo (cédulas de análisis del auditor, soportes obtenidos por el auditor) de las auditorias ejecutadas.
Evaluación del desempeño del personal.
Hoja de vida del personal.</t>
  </si>
  <si>
    <t>Toma de atribuciones que no son de la competencia de la Oficina de Control Interno.</t>
  </si>
  <si>
    <t>Favorecimiento e intereses particulares.
Limitación o extralimitación del deber de cuidado de la norma.</t>
  </si>
  <si>
    <t>Analizar las funciones de la Oficina de Control Interno e interiorizarlas entre el personal.
Revisión y aplicación de la normatividad reguladora del Sistema de Control Interno.</t>
  </si>
  <si>
    <t>Aplicación de las funciones asignadas y de la normatividad reguladora de la Oficina de Control Interno.</t>
  </si>
  <si>
    <t>Ejecución del Plan de Acción de la Oficina de Control Interno.
Presentación de informes a entes de control en los términos señalados por la normatividad.
Ejecución del Programa Anual de Auditorias aprobado en Comité de Coordinación de Control Interno.</t>
  </si>
  <si>
    <t>Fuga de información.</t>
  </si>
  <si>
    <t>Herramientas tecnológicas: los equipos se encuentran en áreas de fácil acceso.
Procesos: exposición a que un funcionario comparta a través del correo electrónico, coloque en un sitio web, transfiera a dispositivos extraibles información confidencial de la dependencia o la institución.
Personas: desvinculación del personal.
Uso inadecuado de los usuarios y contraseñas de acceso a los sistemas.</t>
  </si>
  <si>
    <t>Establecer clave de acceso a cada uno de los equipos asignados al personal de la OCI al iniciar las labores administrativas.
Socialización de la Política de Control Interno, el Código de Ética del Auditor, el Estatuto de Auditoría y el Procedimiento de Auditoría al personal.
Acuerdo de confidencialidad celebrado con la UFPS para la contratación laboral.</t>
  </si>
  <si>
    <t>Sensibilizar a los funcionarios de acuerdo con el rol que desempeñan en cuanto a la seguridad de la institución.
Aplicación de las mejores prácticas de acuerdo con la Norma ISO 27001 (norma internacional que permite el aseguramiento, la confidencialidad e integridad de los datos y de la información, así como de los sistemas que la procesan)
Acuerdos de confidencialidad.</t>
  </si>
  <si>
    <t>Código de Ética del Auditor Interno.
Acta de entrega del cargo.
Cláusulas contractuales.</t>
  </si>
  <si>
    <t>Suplantación de identidad</t>
  </si>
  <si>
    <t>Incumplimiento y/o vulneración de los controles definidos en el manejo de la información.
Falta de ética.
Intención de favorecimiento a un tercero.
Falsificación de firma.</t>
  </si>
  <si>
    <t>Verificación de la documentación e información generada al interior del proceso antes de su divulgación y trámite correspondiente.
Restricciones en el acceso y descarga de aplicaciones a los equipos de cómputo.
Control y cambio periodico de claves de acceso a los sistemas de información.</t>
  </si>
  <si>
    <t>Uso de contraseñas para el acceso a los computadores y a los sistemas de información.
Verificar el cierre de las aplicaciones una vez terminada cada actividad o labor.
Personalizar y/o no delegar el acceso al correo electrónico y Datarsoft a otro funcionario.
Limitar el acceso y manipulación a los sistemas de información institucionales.</t>
  </si>
  <si>
    <t>Solicitudes periódicas de cambio de clave.
Revisiones esporádicas en los equipos sobre el cierre de aplicaciones. 
Reuniones periódicas y/o socialización sobre la importancia de la ética en el manejo de equipos y aplicaciones.</t>
  </si>
  <si>
    <t xml:space="preserve">Sanción por uso de equipos sin licencias legales.  </t>
  </si>
  <si>
    <t xml:space="preserve">Falta de licencias de Software para los equipos de trabajo. </t>
  </si>
  <si>
    <t>Compra anual de licencias.</t>
  </si>
  <si>
    <t xml:space="preserve">Gestionar la adquisición de la compra oportuna de licencias. </t>
  </si>
  <si>
    <t>Enero año calendario</t>
  </si>
  <si>
    <t>Diciembre año calendario</t>
  </si>
  <si>
    <t xml:space="preserve">Solicitud de oportunidad y conveniencia. </t>
  </si>
  <si>
    <t xml:space="preserve">Coordinador del Cecom y dependencias.  </t>
  </si>
  <si>
    <t xml:space="preserve">No satisfacción de la demanda de producción mediática actual. </t>
  </si>
  <si>
    <t xml:space="preserve">Falta de equipos para satisfacer la producción mediática actual.  </t>
  </si>
  <si>
    <t xml:space="preserve">Compra de equipos. </t>
  </si>
  <si>
    <t>Gestionar la compra de equipos adecuados a las necesidades del CECOM.</t>
  </si>
  <si>
    <t xml:space="preserve">Coordinador del CECOM y dependencias.  </t>
  </si>
  <si>
    <t xml:space="preserve">Deteriorio de los equipos y accesorios existentes. </t>
  </si>
  <si>
    <t xml:space="preserve">Falta de mantenimiento a equipos y accesorios de manera semestral. </t>
  </si>
  <si>
    <t xml:space="preserve">Mantenimiento preventivo de equipos. </t>
  </si>
  <si>
    <t xml:space="preserve">Registro y documentación de mantenimiento preventivo de equipos y accesorios. </t>
  </si>
  <si>
    <t xml:space="preserve">Inicio de semestre académico. </t>
  </si>
  <si>
    <t>Transcurso de semestre académico.</t>
  </si>
  <si>
    <t xml:space="preserve">Documento de registro. </t>
  </si>
  <si>
    <t xml:space="preserve">Soporte técnico de la UFPS.  </t>
  </si>
  <si>
    <t xml:space="preserve">Incumplimiento de labores propias del CECOM. </t>
  </si>
  <si>
    <t xml:space="preserve">Déficit en el número de personas que integran el CECOM. </t>
  </si>
  <si>
    <t>Contratación del personal de acuerdo con la necesidades.</t>
  </si>
  <si>
    <t xml:space="preserve">Gestionar con la alta dirección la vinculación de nuevos profesionales. </t>
  </si>
  <si>
    <t xml:space="preserve">Final de semestre académico. </t>
  </si>
  <si>
    <t xml:space="preserve">Solicitud de contratación. </t>
  </si>
  <si>
    <t>Coordinador del CECOM</t>
  </si>
  <si>
    <t xml:space="preserve">Pérdida de archivos y contenido de redes sociales. </t>
  </si>
  <si>
    <t xml:space="preserve">Carencia de un mecanismo técnico que garantice la conservación y protección de archivos multimedias.   </t>
  </si>
  <si>
    <t xml:space="preserve">Mecanismo técnico  que garantice la conservación de los archivos multimedias. </t>
  </si>
  <si>
    <t xml:space="preserve">Compra y puesta en marcha de equipo técnico. </t>
  </si>
  <si>
    <t>Transcurso de año calendario</t>
  </si>
  <si>
    <t>Coordinador del CECOM.</t>
  </si>
  <si>
    <t>Falta de sensibilización de los funcionarios administrativos con el proceso de gestión documental.</t>
  </si>
  <si>
    <t>Se debe realizar un Programa de Capacitación y Formación de los Funcionarios de la UFPS, para que puedan  comprender los  beneficios que ofrece la implementación de un adecuado Programa de Gestión Documental al interior de la institución.
Reactividad al Cambio por parte de los funcionarios de la UFPS.
Capacitaciones definidas en el Programa Gestión Documental -PGD.</t>
  </si>
  <si>
    <t>* Se realiza capacitación y acompañamiento a las dependencias.*Capacitaciones por medio presencial, asesoria telefónica sobre: aplicación imagen corporativa, organización de documentos de archivos electrónicos, foliación electrónica, identificación series y/o subseries, tiempos de retención reflejados en la TRD, transferencias, uso adecuado de iconos en el sistema datarsoft, procedimineto de respuesta de pdqrs y teminos de ley,  actualización de claves. *  , creación y actualización de documentos de gestión docuemental, teniendo en cuenta lo desginado en normatividad del AGN, se informa por el sistema datarsoft actualizaciones documentos de gestión docuemental par conocimiento de la comunidad admnistrativa .</t>
  </si>
  <si>
    <t>Realizar jornadas de capacitacion y Formación de los Funcionarios de la UFPS, para que puedan  comprender los  beneficios que ofrece la implementación de un adecuado Programa de Gestión Documental al interior de la institución.
Reactividad al Cambio por parte de los funcionarios de la UFPS.
Capacitaciones definidas en el Programa Gestión Documental -PGD</t>
  </si>
  <si>
    <t>Formato de registro de capacitaciones</t>
  </si>
  <si>
    <t>Coordinador de la Gestión y Atención Documental</t>
  </si>
  <si>
    <t>Desiciones erróneas o no apegadas al objetivo del proceso</t>
  </si>
  <si>
    <t>Desconocimiento de la normativa
Beneficio particular</t>
  </si>
  <si>
    <t>Implementar los controles de manejo de la información - uso del sistema DatArSoft.</t>
  </si>
  <si>
    <t>Revisión y aprobación por parte del jefe inmediato</t>
  </si>
  <si>
    <t>Registro de comunciaciones generadas por el sistema (radicados externos internos, interno - internos)</t>
  </si>
  <si>
    <t xml:space="preserve">Cumplimiento términos PDQRS </t>
  </si>
  <si>
    <t xml:space="preserve">Se evidencia en informe de PDQRS, respuestas en términos vencidos </t>
  </si>
  <si>
    <t>Revisión del correo y formularioPDQRS</t>
  </si>
  <si>
    <t>Realizar informe y estadística, comunicación cada 15 días por el sistema DatArSoft
Cumplimento de respuesta PDQRS dentro de los términos.</t>
  </si>
  <si>
    <t>Informe -
comunicaciones
sistema DatArSoft</t>
  </si>
  <si>
    <t>Secretaria general</t>
  </si>
  <si>
    <t>Inadecuada manipuación,Falta de control para la seguridad de la documentación y correspondencia, contra incidentes provocados y/o manipulación por intereses personales</t>
  </si>
  <si>
    <t>Información expuesta al personal de correspondencia</t>
  </si>
  <si>
    <t>Revisión planillas de registro de comunciaciones oficiales. 
Capacitar al Personal sobre la importancia del resguador de los archivos y manipulación indebida de manejo de la información (sustracción de documentos,
acelerar tramites, ente otros) 
Capacitaciones definidas en el Programa Gestión Documental -PGD</t>
  </si>
  <si>
    <t>Sistemas DatarSoft (Radicados).
Formatos de registro de capacitación manejo de la infomación.</t>
  </si>
  <si>
    <t>Errores en el control de documentos y/o registros deL SIGC - UFPS</t>
  </si>
  <si>
    <t xml:space="preserve"> Desconocimiento de las especificaciones establecidas en el SIGC-UFPS para el desarrollo de esta actividad.</t>
  </si>
  <si>
    <t xml:space="preserve">Establecer la metodología para el control documental del SIGC - UFPS, aprobarla y socializarla a los responsables de su implementación.
</t>
  </si>
  <si>
    <t>Revisión del procedimiento y guia establecidos para llevar a cabo el control documental y socialización de la información a los interesados.
Análisis estadistico de datos para comprobar la efectividad en la implementación del proceso</t>
  </si>
  <si>
    <t>12/30/2023</t>
  </si>
  <si>
    <t>Informe de gestión Planeación - Unidad de Calidad 
(Vigencia 2023)</t>
  </si>
  <si>
    <t>Jefe de Oficina de Planeación 
(Líder del SIGC)
Profesional apoyo Planeación - Calidad</t>
  </si>
  <si>
    <t>Incumplimiento de los requisitos que fundamenta el SIGC-UFPS</t>
  </si>
  <si>
    <t>Desconocimiento de los requisitos de norma aplicables a la universidad</t>
  </si>
  <si>
    <t>Aplicación de mecanismos para validar el cumplimiento de requistos</t>
  </si>
  <si>
    <t>Validación del cumplimiento de los requisitos de la norma por parte de los responsables del SIGC-UFPS</t>
  </si>
  <si>
    <t xml:space="preserve">Informe de gestión Planeación - Unidad de Calidad </t>
  </si>
  <si>
    <t>Pérdida de información del SIGC- UFPS</t>
  </si>
  <si>
    <t>Se cuenta con instrumentos limitados para el respaldo de la información del SIGC</t>
  </si>
  <si>
    <t>Realizar periodicamente el respaldo de la información del SIGC y demás registros importantes</t>
  </si>
  <si>
    <t>1. Procedimiento aprobado para el correcto manejo de los documentos y registros.
2. Entregar formal de la información por parte de los respónables a la finalización del contrato.</t>
  </si>
  <si>
    <t>No asignación de recursos (humano, financiero y tecnológico)suficientes para el mejoramiento del SIGC - UFPS.</t>
  </si>
  <si>
    <t>Al no tener un Sistema de Gestión de Calidad formalmente establecido, los recursos requeridos para su implementación no son considerados en el presupuesto</t>
  </si>
  <si>
    <t>Rubro presupuestal dirigido al mantenimiento y mejora del SIGC-UFPS</t>
  </si>
  <si>
    <t>Asignación anual de una partida para cubrir las necesidades de mantenimiento y mejora del SIGC</t>
  </si>
  <si>
    <t>Presupuesto anual UFPS</t>
  </si>
  <si>
    <t>Uso indebido y/o pérdida de los Recursos Fisicos del proceso de la División Financiera de la Universidad Francisco de Paula Santander Cúcuta</t>
  </si>
  <si>
    <t>1. Operatividad e integralidad del Sistema de Información Financiero (SIF) del proceso de gestión Financiera.
 2.Sentido de pertenencia del personal del proceso de Gestión Financiera.
3. Manipulación de los equipos de computo de la Universidad Francisco de Paula santander  cúcuta, por parte de terceros</t>
  </si>
  <si>
    <t>1. Cruce de información entre los subprocesos (contabilidad, presupuestos, tesoreria, almacen y nomina).
2. Listado de bienes devolutivos asignados al personal de planta.
3. Asignación de usuarios a terceros y con restriccion de previligios.</t>
  </si>
  <si>
    <t>* Realizar un cronograma de verificación de inventarios por bloque semestralmente
* Remitir comunicación de los procedimientos en el manejo de bienes a las diferentes dependencias al inicio de cada semestre académico.
* Coordinar con la División de Sistemas el manejo y depuración de Software y Licencias de cada uno de los equipos de la Institución.</t>
  </si>
  <si>
    <t>1 enero de 2023</t>
  </si>
  <si>
    <t>30 abril de 2023</t>
  </si>
  <si>
    <t>Unidad de Almacén e Inventarios</t>
  </si>
  <si>
    <t>IIncumplimiento en la presentación de Informes por parte de la Universidad Francisco de Paula Santander Cúcuta</t>
  </si>
  <si>
    <t>1. Operatividad e integralidad del Sistema de Sistema de Información Financiero (SIF) del proceso de Gestión Financiero de la Universidad Francisco de Paula Santander
2. Sobrecarga laboral
3. Desconocimiento de la normatividad aplicada al proceso de Gestión Financiero de la Universidad Francisco de Paula Santander (leyes, decretos, Ordenanzas, entre otros).</t>
  </si>
  <si>
    <t xml:space="preserve">1. Calendario Administrativo para la entrega de informe por las dependencias responsables.
</t>
  </si>
  <si>
    <t xml:space="preserve">* Envío mensual de Snies Presupuestal
* Envío trimestral de Snies Finanicero
* Envío información  trimestral contable y financiera a la Contaduría General de la Nación 
* Envio Informe Bimestral DANE pago al exterior 
*Recopilación y Envio Cuenta Anualizada Contraloria general del departamento
</t>
  </si>
  <si>
    <t>Vicerrectoria Administrativa - 
División Financiera:
* Unidad de Contabilidad
* Unidad de Presupuesto
* Unidad de Tesorería</t>
  </si>
  <si>
    <t>Pérdida o mal uso de los recursos financieros de la Universidad Francisco de Paula Santander -Cúcuta</t>
  </si>
  <si>
    <t>1. Identificación del origen del recurso financiero.
2. Depuración de Cuentas con entidades Financieras. 
3. Desorden de trámites de Cuentas</t>
  </si>
  <si>
    <t>1. Revisión períodica de todos los ingresos realizados en las cuentas bancarias de la UFPS.
2. Control de pagos realizado a proveedores.
3, Auditorias a caja</t>
  </si>
  <si>
    <t>* Informar a la comunidad estudiantil sobre la implementación de los pagos mediante codigo de barras.
*Revision periódica de la plataforma de contratación.
*Revision de convenios suscritos entre la universidad liquidados.
*Revision diaria del saldo de las cuentas bancarias</t>
  </si>
  <si>
    <t>Unidad de Tesorería</t>
  </si>
  <si>
    <t>Incumplimiento en la implementación del Marco Normativo para Entidades del Gobierno en la Universidad Francisco de Paula Santander Cúcuta</t>
  </si>
  <si>
    <t>1. Desactualización de documentos  (macroprocesos, guias, protocolos, entre otros.
2. Cambio constante de la Norma.
3. Desconocimiento de la normatividad aplicada al proceso de Gestión Financiero de la Universidad Francisco de Paula Santander (leyes, decretos, Ordenanzas, entre otros).</t>
  </si>
  <si>
    <t>1.  Revisión de páginas web de los entes de control, en cuanto a actualización de la normatividad</t>
  </si>
  <si>
    <t>*Elaboración, Presentación, Envio y pago  de la declaración mensual de retención en la fuenta formulario 350 a la Dirección de Impuesto y Aduanas Nacionales. 
*Elaboración, presentació y envio  anual de la declaración de Renta y complementario o de Ingresos y patrimonio para personas juridicas y asimiladas formulario 110 a la Dirección de Impuesto y Aduanas Nacionales.    
*Informe Bimestral a la Dirección de Impuestos y Aduanas Nacionales Solicitud Devolución de IVA  
*Elaboración y presentación INFORMACIÓN EXOGENA FORMATOS F1001-1007-1008-1008-1012-2276-2279.</t>
  </si>
  <si>
    <t>Unidad de Contabilidad</t>
  </si>
  <si>
    <t>Incumplimiento del objeto y actividades contractuales sin formalidades plenas suscrito por la vicerrectoria administrativa de la Universidad Francisco de Paula Santander</t>
  </si>
  <si>
    <t>1. Seguimiento del trámite de legalización y entrega del objeto de lo Contratos.
2. Tiempo estimado para la entrega y ejecución del objeto contractual.
3. Desconocimiento de la normatividad aplicada al proceso de Gestión Financiero de la Universidad Francisco de Paula Santander (leyes, decretos, Ordenanzas, entre otros). 
4. Cambio constante de la Norma</t>
  </si>
  <si>
    <t>1, Revisión períodica de la contratación y entrega Oportuna de bienes y servicios
2. Comunicación a supervisores e interventores de contratos .
3, La aplicación del seguimiento y verificación de la documentación contractual</t>
  </si>
  <si>
    <t>Seguimiento al aplicativo web de contratación y proveedores
Seguimiento y control de las cuentas a tráves del modulo
Comunicación de designación de Supervisores e interventores de contratos
Verificación por parte de las dependencias responsables de la Universidad en cuanto al cumplimiento de los requisitos por parte de los contratistas 
Diligenciamiento del formato de cumplimiento por parte del supervisor designado al contrato</t>
  </si>
  <si>
    <t>Vicerrectoria Administrativa -
Unidad de Tesoreria - Central de Cuentas</t>
  </si>
  <si>
    <t>Carencia de un sistema integrado de información</t>
  </si>
  <si>
    <t xml:space="preserve">                                              1. Falta de celeridad y confiabilidad en la información.                        2. Uso de  Herramientas de trabajo obsoletas.                           3.  Uso del software  desactualizado necesario para el desarrollo de los procesos                           4. Retraso en la atención a los requerimientos internos y externos</t>
  </si>
  <si>
    <t xml:space="preserve">1. Presentar un cronograma de reuniones para dar a conocer la necesidad de implementar el sisteme integrado de información.                                                                                                                                                                                                                                                                             2. Identificar la documentación que deba ser avalada por gestión de calidad, la cual será necesaria para la implementación del sistema integrado de información. </t>
  </si>
  <si>
    <t xml:space="preserve">Presentación de la propuesta a fin de gestionar la aprobación de los recursos necesarios, llegando al analisis, diseño e implementación del sistemas integrado de información. </t>
  </si>
  <si>
    <t>JUNIO</t>
  </si>
  <si>
    <t>DICIEMBRE</t>
  </si>
  <si>
    <t>Acta de Reunión con evidencia  de la gestión y seguimiento a lo propuesto</t>
  </si>
  <si>
    <t>Lideres de los Procesos: División de Recursos Humanos, Vicerrectoria Administrativa, División de Sistemas y Rectoria,</t>
  </si>
  <si>
    <t>Capacitación deficiente e insuficente</t>
  </si>
  <si>
    <t xml:space="preserve">1. Ausencia de un diagnostico real y objetivo. 2. Incumplimiento al programa de capacitación (Induccción , reinducción, formación, programa de directivos) </t>
  </si>
  <si>
    <t xml:space="preserve">1. Análisis y diagnóstico para la generación de los planes de capacitación.        2. Análisis y diagnóstico de la normatividad para los planes de capacitación </t>
  </si>
  <si>
    <t>Presentar propuesta de procedimiento de los planes de capacitación, que permitan efectuar el seguimiento y cumplimiento  de los mismos.</t>
  </si>
  <si>
    <t xml:space="preserve">Acta de Reunión con evidencia  de  la propuesta  </t>
  </si>
  <si>
    <t>Lideres de los Procesos: Profesionales de apoyo</t>
  </si>
  <si>
    <t>Deficiente espacio para el almacenamiento de la información fisisca y digital</t>
  </si>
  <si>
    <t xml:space="preserve">1. Ausencia de revision permanente del espacio para salvaguardar el almacenamiento de la información fisica y digital. 2. Revisión permanente de las condiciones apropiadas para el archivo de la documentación fisica.              3. Revisión de documentación para atender los procedimientos de vigencias anteriores que deban ser salvaguardados evitando la perdida total de la información. </t>
  </si>
  <si>
    <t>Requerimirnto para revisión de cumplimiento de requisitos para preservar la documentación fisica y digital.</t>
  </si>
  <si>
    <t xml:space="preserve">Solicitud y seguimiento a los requerimientos de cumplimiento de seguridad de la información fisica y digital </t>
  </si>
  <si>
    <t>Acta de reunión con evidencia del segimiento de lo propuesto</t>
  </si>
  <si>
    <t xml:space="preserve">Lideres del procesos: talento humano, Gestión de tecnologia y sistemas de información, gestión documental, personal responsable del archivo  </t>
  </si>
  <si>
    <t>Perdida de documentos de información de hojas de vida del personal</t>
  </si>
  <si>
    <t xml:space="preserve">1. Error humano ante la incorrecta ubicación de las hojas de vida.                     2. Acceo no autorizado al archivo fisico de la dependencia y a la consulta de las hojas de vida.                                   3. Falta de digitalización de las hojas de vida para la coonservación de la información. </t>
  </si>
  <si>
    <t xml:space="preserve">1. Aplicar los procedimientos para consulta  de hojas de vida. 2. Autorizar al personal que corresponda para el ingreso al archivo fisico. </t>
  </si>
  <si>
    <t>Solicitud y seguimiento a los requerimientos de cumplimiento de salvaguardar la información fisica</t>
  </si>
  <si>
    <t>Registro / Evidencias</t>
  </si>
  <si>
    <t>Lideres del proceso de Talento Humano, Gesión documental y personal responsable del archivo.</t>
  </si>
  <si>
    <t>Inoportuna contratación  del personal</t>
  </si>
  <si>
    <t>1. Falta de adecuadacin para la prestación del servicio.                             2.  Falta de Oportunidad para revision de cumplimiiento de requisitos de la contratación.                    3. Falta de Oportunidad de obtención de novedades y afiliaciones del personal</t>
  </si>
  <si>
    <t>1. Oportuna aprobación de las necesidades del personal. 2. Revisión de procedimientos para el ingreso y novedades del personal 3. Identificar la documentación que deba ser avalada por gestión de calidad, la cual será necesaria para aplicar en la contratación</t>
  </si>
  <si>
    <t>Presentar planeación oportuna para las necesidades y aprobaciones de contratación</t>
  </si>
  <si>
    <t>Lideres del proceso de Talento Humano, colaboradores de la contratación y gestión de calidad.</t>
  </si>
  <si>
    <t xml:space="preserve">Entrega inoportuna de novedades </t>
  </si>
  <si>
    <t>1. Llegada tardía a la dependencia de aprobaciones de ingresos y retiros de personal                   2. Falta de entrega inmediata por parte del trabajador a la dependencia de las incapacidades, licencias de maternidad y las situaciones de ausentismo                         3. Llegada tardia de renuncias del personal</t>
  </si>
  <si>
    <t>1. Proyectar y socializar calendario para canalizar la obtención de las novedades que aplican a las nóminas mensuales del personal 2.  Proyectar y socializar calendario para canalizar la obtención de las novedades que aplican a las nóminas mensuales del personal por parte de la Unidad de Tesoreria y FAPROEM.. 3 Identificar la documentación que deba ser avalada por gestión de calidad, la cual será necesaria para aplicar en las situaciones administrativas del personal</t>
  </si>
  <si>
    <t xml:space="preserve">1. Presentar y socializar cronogramas para novedades 2. Propuesta de mejora de documentación </t>
  </si>
  <si>
    <t xml:space="preserve">Evidencias de comunicados  y correos electronicos  enviados </t>
  </si>
  <si>
    <t xml:space="preserve">Lider del proceso de talento humano y colaboradores responsables de nomina </t>
  </si>
  <si>
    <t>Reprocesos en diligenciamiento del formato evaluación de desempeño</t>
  </si>
  <si>
    <t>Deficiente e inadecuada formulacion de los formatos evaluación de desempeño</t>
  </si>
  <si>
    <t>1. Revisión del sistema de evaluación del presonal . 2 Presentar propuesta de mejora para el sistema de evaluación del presonal. 3. Capacitación al personal para el diligenciamiento del formato de evaluación de desempeño</t>
  </si>
  <si>
    <t>Presentar propuesta de procedimiento del sistema de evaluación del personal</t>
  </si>
  <si>
    <t>Registro de asistencia  y  procedimiento de lo formatos de gestión de calidad</t>
  </si>
  <si>
    <t>Lideres de talento humano y gestión de calidad,</t>
  </si>
  <si>
    <t>Requisitos normativos en
 Seguridad y Salud en el Trabajo aplicable a la
Institución</t>
  </si>
  <si>
    <t xml:space="preserve">1. No cumplimiento de normatividad legal en SST
</t>
  </si>
  <si>
    <t>Dar cumplimiento a normatividad vigente</t>
  </si>
  <si>
    <t xml:space="preserve">Seguimiento al cumplimiento de requisitos </t>
  </si>
  <si>
    <t>ENERO</t>
  </si>
  <si>
    <t>Actas de reunión
Registros Fotográficos
Listas de asistencia</t>
  </si>
  <si>
    <t xml:space="preserve"> SGSST</t>
  </si>
  <si>
    <t xml:space="preserve"> Manual en SST para contratistas y proveedores</t>
  </si>
  <si>
    <t>1. No cumplimiento de normatividad legal en SST
2.Velar por la implementación del manual en SST a contratistas y proveedores</t>
  </si>
  <si>
    <t>Socializar el manual al inicio de contratación</t>
  </si>
  <si>
    <t xml:space="preserve">Socialización y seguimiento al cumplimiento de requisitos </t>
  </si>
  <si>
    <t>Listas de chequeo
Formato Seguimiento a requisitos de SST a contratistas y proveedores (FO-GH-44)
Registros fotográficos</t>
  </si>
  <si>
    <t xml:space="preserve">SUPERVISORES CONTRATOS </t>
  </si>
  <si>
    <t>Posibilidad de que el CNA emita concepto desfavorable para la Renovación de acreditación Institucional por parte del MEN.                              Recomendación de mejoramiento dados por el MEN bajo concepto emitido por el CNA</t>
  </si>
  <si>
    <t xml:space="preserve">Ausencia de recursos financieros para la implementación del Plan de mejoramiento producto de la acreditación institucional.
Un proceso de autoevaluación desfavorable que influya en el concepto de evaluación externa por parte del CNA.
Argumentación del Rector frente al concepto de evaluación externa  
Insuficiencia en el cumplimiento de los indicadores o estándares de alta calidad institucional establecidas por el CNA.
Falta de implementación del modelo de autoevaluación institucional.
</t>
  </si>
  <si>
    <t>Verificar y validar el cumpilimiento de   requerimientos necesarios para iniciar el proceso de Re acreditación institucional (Acuerdo 02 de 2020 y normatividad vigente )</t>
  </si>
  <si>
    <t xml:space="preserve">1. Revisión del plan de mejoramiento, ajuste de actividades asignando responsables, tiempo y rubros.
2. Socialización del plan de mejoramiento para su respectiva aprobación por parte de los entes de gobierno
3. Modificación de la política de calidad y modelo de autoevaluación según la norma vigente acuerdo 02 de 2020.
4. Definición de lineamientos curriculares y resultados de aprendizaje por programa académico.
5. Socialización y envío de actividades del plan de mejoramiento a las respectivas dependencias para iniciar su proceso de ejecución
6. Seguimiento y medición del cumplimiento de actividades del plan de mejoramiento.
7. Recolección de información de avances y organización de la misma por factor 
8. Realización de informe de avances del plan de mejoramiento a los 3 años, con el fin de dar cumplimiento a lo establecido en la guía número 4 del CNA.
9. Solicitar la visita de seguimiento y evaluación de plan de mejoramiento al CNA, tal como lo establece el artículo 47 del acuerdo 02 de 2020 del CESU y transcurrida la mitad de la vigencia de la acreditación tal como lo establece la guía 4 del CNA.
10. Continuar con los tramites de la renovación de la acreditación en alta calidad tal como lo establece el capítulo VI, articulo 45 del acuerdo 02 del CESU 2020.  
. 
</t>
  </si>
  <si>
    <t xml:space="preserve">Actas de reuniones , lista de asistencias,evidencia fotografica, informes de avances por factor de cada dependencia, revisión de avances en el drive de evidencias por factor compartido con los responsables </t>
  </si>
  <si>
    <t>Recoria, Vicerrecoria Academica y las demas dependencias responsables de los factores a mejorar y los de cumplimento según los lineamientos  del CNA</t>
  </si>
  <si>
    <t>Posibilidad de que el CNA emita concepto desfavorable para la acreditación o Re acreditación de los programas Académicos por parte del MEN.                                                                                                                           Recomendación de mejoramiento a procesos de renovación de acreditación de programas académicos, con base en los conceptos dados por el CNA</t>
  </si>
  <si>
    <t xml:space="preserve">Concepto desfavorable para la aprobación de la evaluación de condiciones institucionales del programa académico.
No cumplimiento de los lineamientos y de los tiempos establecidos institucionalmente en correspondencia con los ciclos para tramite de evaluación externa de acreditación.
Falta de apropiación e implementación de los lineamientos establecidos en el modelo de autoevaluación institucional según marco regulatorio vigente. 
Ausencia de recursos
financieros para la
implementación de los
Planes de mejoramiento.                     E14
</t>
  </si>
  <si>
    <t>Sensibilización de la comunidad académica sobre el porceso.
Acompañamiento del comité de Academico de   Autoevaluacion y Acreditación institucional 
Procedimientos autoevaluación con fines de acreditación estandarizados y vinculados al Sistema Integral de Calidad.
Seguimiento al cumplimiento del plan de mejoramiento del programa.</t>
  </si>
  <si>
    <t>Realizar el debido  acompañamiento con   las dependencias involucradas para su presentación y socialización del Documento Maestro de Autoevaluación con fines de acreditación y/o reacreditación del programa académico, de conformidad con los términos de presentación ante el CNA.
Establecer y ejecutar planes de mejoramiento de acuerdo a los resultados de autoevaluación, evaluación de pares académicos y evaluación final de calidad del CNA. .</t>
  </si>
  <si>
    <t>Actas de reuniones de asesoria y compañamieto, lista de asistencias,evidencia fotografica, informes de avances por factor de cada programa, revisión de avances en el drive de evidencias por factor compartido con los programas</t>
  </si>
  <si>
    <t>Cada programa académico</t>
  </si>
  <si>
    <t>Elaboración con el debido acompañamiento de las dependencias involucradas para su presentación y socialización del Documento Maestro de Autoevaluación con fines de renovación u obtención de registro calificado del programa académico, de conformidad con los términos de presentación ante el CNA.
Realizar seguimiento a los procesos de renovación del registro calificado de los programas.
Asesorar y socializar adecuadamente el procedimiento que se debe cumplir.</t>
  </si>
  <si>
    <t>Actas de reuniones de asesoria y compañamieto, lista de asistencias,evidencia fotografica, informes de avances por condición de Registro Calificado de cada Programa.</t>
  </si>
  <si>
    <t xml:space="preserve">Elaboración con el debido acompañamiento de las dependencias involucradas para su presentación y socialización del Documento Maestro de Obtención de LIcencia Interna del programa académico, de conformidad con lo señalado en el Acuerdo 007 de 2018.
Realizar seguimiento a los procesos de renovación de licencia interna para el funcionamiento de  los programas académicos.
Solicitar asesoría sobre la aplicabilidad de la normatividad vigente para el caso.
</t>
  </si>
  <si>
    <t xml:space="preserve">Cada dos años se vence la licencia interna de funcionamientodel programa academico </t>
  </si>
  <si>
    <t xml:space="preserve">Actas de reuniones de asesoria y compañamieto, lista de asistencias,evidencia fotografica, informes de avances según los lineamientos establecidos en la institución  para la obtención y reovacion de licencia interna de funcionamiento </t>
  </si>
  <si>
    <t>Realizar Capacitación continua sobre la normatividad existente aplicable de la universidad.</t>
  </si>
  <si>
    <t>Esto depende de la duración de la normatividad que este vigente</t>
  </si>
  <si>
    <t xml:space="preserve">Actas de reuniones, listas de asistencias,evidencia fotografica de revision o presentación de normatividad </t>
  </si>
  <si>
    <t>Todos los involucrados dependiendo del proceso que este desarrollando hay normatividad especifica vigente. Tanto institucional como nacional</t>
  </si>
  <si>
    <t>1. Implementar las herramientas y Formatos que permitan un mejor control de la información en las unidades académicas.
2. Realizar copias de seguridad a toda la información académica.</t>
  </si>
  <si>
    <t>Esto se realizara cada semestre</t>
  </si>
  <si>
    <t>backup</t>
  </si>
  <si>
    <t>La dependencia responsable de la información</t>
  </si>
  <si>
    <t>Posibilidad de que los programas académicos incumplan los requisitos y lineamientos exigidos por el MEN en los tiempos establecidos.                                                                                                                                                                    Pérdida del registro calificado de los programas académicos.Pérdida del registro calificado de los programas académicos.</t>
  </si>
  <si>
    <t xml:space="preserve">Insuficiencia en el cumplimiento de los requisitos establecidos por el MEN.
Falta de seguimiento eficiente para realizar la renovación del registro calificado.
Deficiencia en la calidad técnica de los documentos solicitados por el MEN.
Falla en la implementación de los planes de mejoramiento del programa o por la ineficacia de éste.             
    No medir las  aciones a desarrollar de acuedo a la naturaleza del Programa y de la Institucion  
Falta de compromiso de los integrantes comites curriculares ante el cumplimiento  de las acciones del plan de accion.                          </t>
  </si>
  <si>
    <t xml:space="preserve">Sensibilización de la comunidad académica sobre el proceso.
Acompañamiento del comité de Academico de  Autoevaluación y Acreditación institucional
Seguimiento a compromisos y actividades establecidas por el Comite Curricular según cronograma de actividades   
Acceso a la información documental  en tiempo real requerida por el programa académico en el proceso.
Valoración del  porcentaje de cumplimento al plan de mejoramiento establecidos  por los programas académicos como producto del proceso de auto evalaución seguido.   </t>
  </si>
  <si>
    <t>Posibilidad de que el Consejo Académico no otorgue la renovación de la licencia interna de funcionamiento para los programas académicos.                                                                                                                                                            No Renovación de la licencia interna de funcionamiento.</t>
  </si>
  <si>
    <t xml:space="preserve">
Insuficiencia en el cumplimiento de las condiciones establecidas para la renovación de la licencia interna.
Falta de seguimiento eficiente para realizar la renovación de licencia interna de funcionamiento por parte de programa académico.
Deficiencia en la calidad técnica de los documentos de licencia interna.
No implementación de los planes de mejoramiento del programa.
No medir las  aciones a desarrollar de acuedo a la naturaleza del Programa y de la Institución.  
Falta de compromiso de los integrantes comites curriculares ante el cumplimiento  de las acciones del plan de accion.  
</t>
  </si>
  <si>
    <t>Publicación de la normatividad en la pagina institucional 
Acompañamiento del comité de Académico de  Autoevaluación y Acreditación institucional
Seguimiento a compromisos y actividades establecidas por el Comite Curricular según cronograma de actividades   
Seguimiento al cumplimiento del plan de mejoramiento del programa.</t>
  </si>
  <si>
    <t>No aplicar adecuadamente la normatividad en el  proceso Gestión académica de la Universidad.                                    Incumplimiento de los reglamentos de la institución.</t>
  </si>
  <si>
    <t>Inadecuado control por parte de los responsables de las actividades.
Inadecuada inducción a  los funcionarios encargados de realizar las diferentes actividades del proceso
.
Falta de socialización de la normatividad vigente.</t>
  </si>
  <si>
    <t>Sensibilización de la comunidad académica sobre el porceso.
Acompañamiento del Comité de Academico de   Autoevaluacion y Acreditación institucional
Encuentro de seguimiento a compromisos y actividades establecidas por el Comite Curricular según cronograma de actividades   
Acceso a la información documental  en tiempo real requerida por el programa academico en el proceso.  
Seguimiento al cumplimiento del plan de mejoramiento del programa.</t>
  </si>
  <si>
    <t xml:space="preserve">
Posibilidad de que se pierda la información o que no llegue al destinatario adecuado.                                                         Transmisión deficiente  de la información.</t>
  </si>
  <si>
    <t xml:space="preserve">Inadecuados  recursos tecnológicos para el  tratamiento de la información.
La información no cuenta con una gestión adecuada.
Inexistencia de procedimientos adecuados y socializados al personal del proceso.
</t>
  </si>
  <si>
    <t>Baja ejecución de las metas del Plan de Desarrollo Institucional vigente.</t>
  </si>
  <si>
    <t>Falta de articulación de los planes de acción de las dependencias con las metas del Plan de Desarrollo Institucional vigente.</t>
  </si>
  <si>
    <t>Se realiza un informe de seguimiento al cumplimiento de las metas del Plan de forma anual.</t>
  </si>
  <si>
    <t>a. Solicitud de informe de gestión por dependencias.
b. Elaboración de plan de acción anuales para cumplir las metas del Plan de Desarrollo Institucional.</t>
  </si>
  <si>
    <t>Informe de cumplimiento del Plan de Desarrollo Institucional</t>
  </si>
  <si>
    <t>Rectoría
Oficina de Planeación</t>
  </si>
  <si>
    <t>Baja ejecución de proyectos de inversión.</t>
  </si>
  <si>
    <t>Falta de control por parte de los coordinadores de cada proyecto a la ejecución de estos.</t>
  </si>
  <si>
    <t>Se realizan informes cuatrimestrales de ejecución de proyectos de inversión con recursos adicionales del Gobierno Nacional.</t>
  </si>
  <si>
    <t>a. Solicitud de información a los coordinadores de proyectos.
b. Elaboración de fichas de proyectos para control en la ejecución.</t>
  </si>
  <si>
    <t>Informe de seguimiento a la ejecución de los proyectos de inversión</t>
  </si>
  <si>
    <t>Baja ejecución de las metas del Plan Maestro de Renovación, Recuperación y Crecimiento de la Infraestructura Física vigente.</t>
  </si>
  <si>
    <t>Falta de recursos para ejecutar la totalidad de proyectos debido a su alto costo.</t>
  </si>
  <si>
    <t>a. Solicitud de información sobre los contratos de obra y licitaciones.
b. Elaboración de informes sobre terminación de obras.</t>
  </si>
  <si>
    <t>Informe de seguimiento al cumplimiento del Plan Maestro de Renovación, Recuperación y Crecimiento de la Infraestructura Física vigente.</t>
  </si>
  <si>
    <t>Demoras en la actualización de la información de los trámites que se encuentran inscritos en el SUIT.</t>
  </si>
  <si>
    <t>Ausencia de profesional con conocimientos en el tem</t>
  </si>
  <si>
    <t>Se tiene un usuario en el Sistema Único de Información y Trámites (SUIT), y se consulta a los encargados de cada trámite inscrito sobre la necesidad de actualizar información o realizar ajutes.</t>
  </si>
  <si>
    <t>a. Recordatorios sobre la revisión y actualización de la información de cada trámite.
b. Ficha de los trámites.</t>
  </si>
  <si>
    <t xml:space="preserve">ENERO </t>
  </si>
  <si>
    <t>Versiones de las fichas de cada trámite ajustadas en el tiempo.</t>
  </si>
  <si>
    <t>Limitados espacios de retroalimentación y control social sobre la gestión institucional.</t>
  </si>
  <si>
    <t>Falta de capacitación del personal institucional en temas de transparencia, acceso a la información pública y rendición de cuentas.</t>
  </si>
  <si>
    <t>Se diseña una estrategia de rendición de cuentas anual conforme a los lineamientos del Departamento Administrativo de la Función Pública para tales fines.</t>
  </si>
  <si>
    <t>a. Elaboración de productos de información.
b. Definición de espacios de diálogo.
c. Definición de mecanismos de retroalimenación.</t>
  </si>
  <si>
    <t>Informe de evaluación de la estrategia de rendición de cuentas.</t>
  </si>
  <si>
    <t>Posible incumplimiento en la entrega de información o documentos a entes de control en los términos y condiciones previstos por la Ley.</t>
  </si>
  <si>
    <t>Falta de un calendario administrativo que permita consultar en tiempo real las fechas de presentación de los informes.</t>
  </si>
  <si>
    <t>Se realizan informes periódicos conforme a las solicitudes recibidas de los entes de control.</t>
  </si>
  <si>
    <t>a. Recepción de solicitudes y asignación a dependencias responsables.
b. Elaboración de informes financieros y estadísticos.</t>
  </si>
  <si>
    <t>Listado de informes entregados a entes de control.</t>
  </si>
  <si>
    <t>Rectoria</t>
  </si>
  <si>
    <t>Afectación en la calidad y organización de la información institucional</t>
  </si>
  <si>
    <t>Falta de controles en la aplicación de tablas documentales por parte de las dependencias institucionales.</t>
  </si>
  <si>
    <t>Se implementa un sistema de gestión documental tanto de archivos físicos como electrónicos.</t>
  </si>
  <si>
    <t>a. Implementación de tablas documentales en todas las dependencias.
b. Aplicación de procedimientos archivísticos a documentos físicos y electrónicos.</t>
  </si>
  <si>
    <t>Actas de revisión aplicación de las normas documentales en las dependencias.</t>
  </si>
  <si>
    <t>SECRETARIA GENERAL</t>
  </si>
  <si>
    <t>Demoras en la actualización de la información del portal de transparencia institucional.</t>
  </si>
  <si>
    <t>Falta de información para alimentar la pagina</t>
  </si>
  <si>
    <t>Solicitud a las dependencias responsables la información requerida</t>
  </si>
  <si>
    <t>a. Solicitud de información a dependencias para actualización en el portal.
b. Diseño de productos o documentos con información pública.</t>
  </si>
  <si>
    <t>Informe de actualización del portal de transparencia.</t>
  </si>
  <si>
    <t xml:space="preserve">Uso y divulgación inadecuada de la información </t>
  </si>
  <si>
    <t xml:space="preserve">Limitación de recursos (tecnológicos, físicos,talento humano) para cumplir las funciones; Ausencia de los canales de comunicación </t>
  </si>
  <si>
    <t>Existen canales de comunicación internos y externos oficiales de la institución</t>
  </si>
  <si>
    <t>Fortalecer los canales de comunicación y garantizar la seguridad de la información, como unicos medios oficiales de la institución</t>
  </si>
  <si>
    <t>correos electronicos, campañas CECOM</t>
  </si>
  <si>
    <t xml:space="preserve"> Desactiviación del servicio de consulta de bases de datos por no renovación</t>
  </si>
  <si>
    <t>Instalación de software no autorizado</t>
  </si>
  <si>
    <t>Insuficientes asignación de recursos/ no asignación del recurso</t>
  </si>
  <si>
    <t xml:space="preserve">Plan presupuestal anual </t>
  </si>
  <si>
    <t>NO</t>
  </si>
  <si>
    <t xml:space="preserve">Gestionar recursos </t>
  </si>
  <si>
    <t xml:space="preserve">1 de Agosto 2023 </t>
  </si>
  <si>
    <t>Desactualización de los recursos bibliográficos por no no compra de nuevas ediciones físicas o electrónicas</t>
  </si>
  <si>
    <t>Incumplimiento de la norma 17025</t>
  </si>
  <si>
    <t xml:space="preserve">Recursos insuficientes </t>
  </si>
  <si>
    <t xml:space="preserve">2 de Agosto 2023 </t>
  </si>
  <si>
    <t>Afectación a la salud de los funcionarios y estudiantes por residuos tóxicos en los cielo razo</t>
  </si>
  <si>
    <t>Exceso de trámites, falta de control directo sobre la prestación del servicio y el producto final</t>
  </si>
  <si>
    <t xml:space="preserve">Cielo razo con sustancias toxicas </t>
  </si>
  <si>
    <t xml:space="preserve">Revisión de espacios laborales  </t>
  </si>
  <si>
    <t>Cambio de cielo razo</t>
  </si>
  <si>
    <t xml:space="preserve">3 de Agosto 2023 </t>
  </si>
  <si>
    <t xml:space="preserve">Daño de equipos por uso y entrega de auditorios y sala virtual con elementos  dañados o por fallas electricas </t>
  </si>
  <si>
    <t>Pérdida de equipos y/o material</t>
  </si>
  <si>
    <t xml:space="preserve">Mal uso de los recursos por parte de los usuarios, sobrecargas electricas  </t>
  </si>
  <si>
    <t xml:space="preserve">Revisión en la entrega de los auditorios </t>
  </si>
  <si>
    <t xml:space="preserve">Política de entrega, control de inventario </t>
  </si>
  <si>
    <t xml:space="preserve">4 de Agosto 2023 </t>
  </si>
  <si>
    <t>Deficiente servicio de internet y consulta</t>
  </si>
  <si>
    <t xml:space="preserve"> Red de datos deficiente fallos de hardware y software </t>
  </si>
  <si>
    <t xml:space="preserve">Mantenimiento de la red de datos e infraestructura tecnolóigica </t>
  </si>
  <si>
    <t xml:space="preserve">Implementar proyectos de nueva red de datos e infraestructura tecnológica </t>
  </si>
  <si>
    <t xml:space="preserve">5 de Agosto 2023 </t>
  </si>
  <si>
    <t xml:space="preserve">Descarga de sitios no autorizados o de dudoza confiabilidad </t>
  </si>
  <si>
    <t>Vigilancia limitada</t>
  </si>
  <si>
    <t>No restrucción general de sitios web</t>
  </si>
  <si>
    <t xml:space="preserve">Restricciones portales y sitios web no autorizados </t>
  </si>
  <si>
    <t xml:space="preserve">6 de Agosto 2023 </t>
  </si>
  <si>
    <t xml:space="preserve">Daterioro de material de libros físico </t>
  </si>
  <si>
    <t>Poca implementación y/o dotación de materiales para el mantenimiento adecuado de los libros</t>
  </si>
  <si>
    <t xml:space="preserve"> insuficiente dotación de materiales para el mantenimiento adecuado o incumplimineto de sanciones </t>
  </si>
  <si>
    <t xml:space="preserve">Gestion de dotación de material de mantenimiento  </t>
  </si>
  <si>
    <t xml:space="preserve">7 de Agosto 2023 </t>
  </si>
  <si>
    <t xml:space="preserve">Disminución del inventario y estado de los  libros </t>
  </si>
  <si>
    <t>Control insuficiente de la entrada de estudiantes a la biblioteca</t>
  </si>
  <si>
    <t xml:space="preserve"> Destrucción de recursos, incumplimiento de la norma de sanciones, insufieciene  control del personal de vigilancia a la salida e insuficientes insumos para reparación de los mismos </t>
  </si>
  <si>
    <t xml:space="preserve">Personal autorizado revision permanente en uso de libros en salas, sistemas de controlo automatizados  </t>
  </si>
  <si>
    <t xml:space="preserve">8 de Agosto 2023 </t>
  </si>
  <si>
    <t>Insatisfacción de Usuarios y partes ineteresadas</t>
  </si>
  <si>
    <t xml:space="preserve"> Quejas por la prestación de servicios de capacitación, divulgación de resultados de investigación y procesos editoriales que se organizan desde la dependencia.</t>
  </si>
  <si>
    <t xml:space="preserve"> Seguimiento a los mecanismos de comunicación que dispone la institución , UGAD, DATARSOFT; Correo electrónico institucional, Sistema PQRS</t>
  </si>
  <si>
    <t>Establecer estrategias de divulgación de información de manera opoprtuna, a través de la disponibilidad del formato de Uso General EVALUACIÖN DE ACTIVIDADES , para evaluar el servicio prestado y se procederá conforme a mejorar continuamente de acuerdo a la calificación.</t>
  </si>
  <si>
    <t>NOVIEMBRE</t>
  </si>
  <si>
    <t>Formato de Evaluación de Actividades, plataforma de revistas científicas</t>
  </si>
  <si>
    <t>Vicerrectoría Asistente de Investigación y Extensión</t>
  </si>
  <si>
    <t xml:space="preserve"> Respuesta no eficiente  a las comunicaciones dispuestas por el sistema de información y comunicación institucional</t>
  </si>
  <si>
    <t>Frecuencia de consulta de sistema de información, y la cultura de uso del personal en las herramientas informaticas,  disponibles.                                                                 Tiempos de contratación del personal solo dentro del periodo académico para procesos continuos (fuera de calendario) Financiación de procesos técnicos necesarios para los procesos.</t>
  </si>
  <si>
    <t>Revisión diaria del sistema de información y correos electrónicos de la VAIE así como plataformas de gestión editorial y correos de las publicaciones de la institución  para entrega del requerimiento al responsable del trámite indicando fecha de respuesta.</t>
  </si>
  <si>
    <t>FEBRERO</t>
  </si>
  <si>
    <t>Bitácora de seguimiento a la correspondiencia y correo electrónico donde se notifica el requermiento.</t>
  </si>
  <si>
    <t>Pérdida de documentos e información</t>
  </si>
  <si>
    <t>No existencia de un registro de seguimiento y control de la correspondencia y sus respectivos trámites
No se programa mantenimiento preventivo de los equipos de computo
Caidas del sistema que dificulten el acceso a la información
No existe un control de ingreso de personal a las oficinas.</t>
  </si>
  <si>
    <t>Asignación de clave a los equipos, se restringe el uso de páginas no seguras y descarga e instalación de programas de software.</t>
  </si>
  <si>
    <t>Solicitar mantenimiento preventivo de los equipos de cómputo.
Solicitar disco duro por oficina para el resgurdo de la información.
Ampliar la capacidad de almacenamiento de la nube Google WorkSpace, vinculación oportuna del personal y servicios técnicos necesarios</t>
  </si>
  <si>
    <t>Comunicación Interna a la División de Sistemas y copia de seguriddad de la información en la nube o medio magnético. OPS del personal requerido</t>
  </si>
  <si>
    <t xml:space="preserve"> Manipulación indebida de información</t>
  </si>
  <si>
    <t>No existen normas y procedimientos especificas para la entrega de la información resultante del proceso
No existe actualización de procesos internos para optimizar los procesos y formatos
Falta de cultura institucional en el trámite correspondiente de entrega de información, conflicto de interés o tráfico de influencias y falta de firma de acuerdos de confidencialidad personal OPS
No existe vencimiento de terminos para la entrega de información resultante del Comité central de Investigación y Extensión, Comité de Ética y Comité de Propiedad Intelectual</t>
  </si>
  <si>
    <t xml:space="preserve">Acceso a la documentación o trámite solo al personal estrictamente necesario. El acceso es autorizado por el propietario o líder del proceso. </t>
  </si>
  <si>
    <t xml:space="preserve">Establecer mediante Acta,  los procedimientos para entrega, manejo de información, como actas de confidencialidad y conflicto de interés
</t>
  </si>
  <si>
    <t xml:space="preserve">Actas </t>
  </si>
  <si>
    <t xml:space="preserve">Vicerrector Asistente de Investigación y Extensión                        </t>
  </si>
  <si>
    <t>incumplimiento de los
objetivos del proceso,
por falta de
formalización de la
estructura orgánica de
acuerdo a las áreas
que dinamizan los
procesos de la
dependencia, alcance
Indicadores de Gestión</t>
  </si>
  <si>
    <t>Falta de formalizacion de la estructura organica de la VAIE y Rotación de personal,</t>
  </si>
  <si>
    <t>Vinculación de personal de Planta o A Término Fijo en
las áreas de trabajo
establecidas por la
Vicerrectoría Asistente
de Investigación y
Extensión</t>
  </si>
  <si>
    <t>Informe de gestión
con la pertinencia
de los procesos,
acta de entrega del
cargo, informe de
gestión semestral</t>
  </si>
  <si>
    <t>informe de gestión
con la pertinencia
de los procesos,
acta de entrega del
cargo, informe de
gestión semestral</t>
  </si>
  <si>
    <t>Vicerrector Asistente de Investigación y Extensión</t>
  </si>
  <si>
    <t>Incumplimiento de la entrega de los informes de gestion y planes de accion semestral por parte de las unidades investigativas, diectores de: grupos, semilleros, proyectos FINU,Tutores de JIeI, editores de revistas científicas</t>
  </si>
  <si>
    <t xml:space="preserve"> Falta de compromiso para el cumplimiento de las obligaciones de parte de los docentes investigadores directores de Grupos y semilleros de investigacion, tutores de jóvenes investigadores y editores</t>
  </si>
  <si>
    <t xml:space="preserve">Informar a la oficina de recursos humanos de las novedades causadas en cada entrega de los informes de gestión semestral, para no tomar acciones en el reconocimiento respectivo de horas de investigacion a los docentes que incumplan con las entregas.   </t>
  </si>
  <si>
    <t>Acompañamiento a las unidades investigativas enviando recordatorios para la fecha de las entregas de los informes de gestión semestral.</t>
  </si>
  <si>
    <t>resgistro y control de seguimiento a correspondencia</t>
  </si>
  <si>
    <t xml:space="preserve"> Vulneración de los derechos de propiedad intelectual  y procesos editoriales de publicaciones          
</t>
  </si>
  <si>
    <t xml:space="preserve">Falta de un manual, procedimiento o guía que permita la identificación de autores y/o creadores de los activos intangibles desarrollados. 
Falta de cultura en temáticas de derecho autor a nivel Institucional y externo, Deshonestidad de autores o de terceros que tienen contacto con la Obra, así como carencia de normativa relacionada con ética para la investigación y publicación    
</t>
  </si>
  <si>
    <t xml:space="preserve">Identificación de buenas prácticas en procedimientos administrativos de propiedad intelectual para la identificación de titularidad y/o cotitularidad de autores y creadores
Capacitaciones en temas de derechos de autor y derechos de propiedad industrial, destacando las implicaciones legales en cuanto a la titularidad, uso, reproducción, modificación y ética para la investigación y publicación; creación de normativa ética para la investigación y publicaciones
</t>
  </si>
  <si>
    <t>Generar un protocolo que oriente la titularidad y proceso de cesión de derechos patrimoniales
 Promover la participación masiva en los espacios de divulgación de temas orientados en propiedad intelectual, ética de investigación y publicaciones</t>
  </si>
  <si>
    <t>Material bibliografico, registros de aistencias y fotografias, normativa</t>
  </si>
  <si>
    <t>Pérdida de procesos por incumplimiento de los requerimientos y/o respuestas ante las entidades externas.</t>
  </si>
  <si>
    <t xml:space="preserve">Demoras en la dinámica de la gestión administrativa entre dependencias y aprobación de solicitudes
</t>
  </si>
  <si>
    <t xml:space="preserve">Seguimiento y control de la documentación con fechas de radicación de acuerdo a los tiempos de respuesta, para prevenir la tardanza en la dinámica de la gestión administrativa entre dependencias
</t>
  </si>
  <si>
    <t xml:space="preserve">Bitácora con los radicados de cada una de las solicitudes para el seguimiento del cronograma de pagos de las tasas oficiales referentes a los mecanismos y procesos de protección de la propiedad intelectual
</t>
  </si>
  <si>
    <t xml:space="preserve">Numero de radicado por las dependencias         
</t>
  </si>
  <si>
    <t xml:space="preserve">Falta de compromiso de los autores en el proceso de transferencia de tecnología
</t>
  </si>
  <si>
    <t xml:space="preserve">Baja participación de los autores y/o creadores en los procesos de alistamiento tecnológico, comercial y de negocio para la transferencia de tecnología
</t>
  </si>
  <si>
    <t xml:space="preserve">Actualización de los procedimiento y formatos de identificación de activos intangibles, y mecanismos de protección de modo que permitan la integración de compromisos de participación en procesos de transferencia de tecnología
</t>
  </si>
  <si>
    <t xml:space="preserve">Guías, procedimientos, formatos y convocatorias orientados a los procesos de transferencia de tecnología
</t>
  </si>
  <si>
    <t xml:space="preserve">Guías, procedimientos, formatos, convocatorias y normativa
</t>
  </si>
  <si>
    <t>Reducción de los indicadores de desarrollo tecnológico e innovación</t>
  </si>
  <si>
    <t>Bajo nivel de participación y desaprovechamiento de recursos en convocatorias internas y externas</t>
  </si>
  <si>
    <t xml:space="preserve">Frecuente divulgación de convocatorias vigentes y asesorías para el acompañamiento en los procesos de postulación
</t>
  </si>
  <si>
    <t xml:space="preserve">Uso de canales de comunicación institucionales para realizar una divulgación frecuente de las convocatorias y generar espacios para la asesoría personalizada en los procesos de postulación
</t>
  </si>
  <si>
    <t xml:space="preserve">Formato de registro de asesorias, piezas graficas y publicación en canales institucionales para la divulgación de convocatorias
</t>
  </si>
  <si>
    <t xml:space="preserve">Selección de activos intangibles susceptibles de protección con baja viabilidad de negocio y/o comercial	
</t>
  </si>
  <si>
    <t>Desconocimiento de los principios básicos de modelos de negocios y prevalidación comercial</t>
  </si>
  <si>
    <t>Evaluar las tecnologías elegibles para iniciar un potencial proceso de protección, desde diversos enfoques: tecnológico, comercial y negocio</t>
  </si>
  <si>
    <t xml:space="preserve">implementacion de un protocolo para la priorización de activos intangibles susceptibles de protección por mecanismos de propiedad intelectual.
</t>
  </si>
  <si>
    <t xml:space="preserve">Resultados del analisis tecnologico, comercial y de negocio
</t>
  </si>
  <si>
    <t>Apropiación indebida de recursos</t>
  </si>
  <si>
    <t>Perdida injustificada de los recursos de inventario
Utilización impropia  de los recursos para beneficio propio
Apropiamiento de los recursos en detrimento de la institución</t>
  </si>
  <si>
    <t>Asignación de códigos único y específico a cada artículo que posee la dependencia</t>
  </si>
  <si>
    <t xml:space="preserve">Establecer un procedimiento para el préstamo de los recursos, artículos y/ o equipos de la dependencia.
 Seguimiento y actualización del inventario de la dependencia
</t>
  </si>
  <si>
    <t xml:space="preserve">Formato de pretamos de equipos de la dependencia </t>
  </si>
  <si>
    <t>Desatención y/o demora en las acciones de tutela</t>
  </si>
  <si>
    <t>Omisión en la asignación oportuna de asesor jurídico y/o del asesor jurídico en la contestación</t>
  </si>
  <si>
    <t>Seguimiento por parte de la Jefe de la Oficina jurídica</t>
  </si>
  <si>
    <t>Informes bimestrales del estado de los procesos a la procuraduría regional y a la alta dirección</t>
  </si>
  <si>
    <t>Respuesta Acción de Tutela</t>
  </si>
  <si>
    <t xml:space="preserve">Jefe de la Oficina Juridica </t>
  </si>
  <si>
    <t>Indebida utilización de las herramientas de trabajo</t>
  </si>
  <si>
    <t>Perdida o daño permanente de los elementos de trabajo</t>
  </si>
  <si>
    <t>Revisión periódica del estado de los elementos asignados al área de juridica, y solicitud de mantenimiento preventivo y correctivo semestral.</t>
  </si>
  <si>
    <t>Solicitudes de mantenimiento a División de Sistemas</t>
  </si>
  <si>
    <t>No interponer recursos oportunamente</t>
  </si>
  <si>
    <t>Omisión por parte del asesor jurídico externo</t>
  </si>
  <si>
    <t>Asignar un responsable revisar diariamente el correo electronico notificacionesjuridicas@ufps.edu.co. y remitir al Apoderado la decisión para el respectivo recurso</t>
  </si>
  <si>
    <t>Seguimiento mensual con el informe de actividades</t>
  </si>
  <si>
    <t>No presentación o contestación de demandas dentro de termino</t>
  </si>
  <si>
    <t>Asignar el proceso a un apoderado externo de manera oportuna</t>
  </si>
  <si>
    <t>Otorgar Poder y mensualmente revisar el informe de cumplimiento de actividades</t>
  </si>
  <si>
    <t xml:space="preserve">Escrito de Contestación o presentacipon de  Demanda </t>
  </si>
  <si>
    <t>Pérdida de documentación por parte del jurídico al proceso</t>
  </si>
  <si>
    <t>Custodia de los archivos a cargo</t>
  </si>
  <si>
    <t>Implementar la digitalización y contar con un archivo electronico en la nube</t>
  </si>
  <si>
    <t>Implementación de base de datos confiables, actualizadas y con ingreso controlado de las actuaciones</t>
  </si>
  <si>
    <t>Base de datos actualizada en tiempo real.</t>
  </si>
  <si>
    <t>Sentencias en Contra en Firme</t>
  </si>
  <si>
    <t>Analizar la probabilidad de iniciar acción de repetición e iniciar la demanda</t>
  </si>
  <si>
    <t>Seguimiento Mensual por parte de la Jefe de la Oficina jurídica a las sentencias judiciales en firme</t>
  </si>
  <si>
    <t>Asignar Apoderado Externo para adelantar el trámite</t>
  </si>
  <si>
    <t>Quejas por la prestación de servicios, disminución de capacidad de respuesta,</t>
  </si>
  <si>
    <t>Seguimiento a los mecanismos de comunicación que dispone la institución , UGAD, DATARSOFT; Correo electrónico institucional, Sistema PQRS</t>
  </si>
  <si>
    <t>Establecer estrategias de divulgación de información de manera oportuna</t>
  </si>
  <si>
    <t>Acta de reunión, informes, respuestas a solicitudes en correo institucional</t>
  </si>
  <si>
    <t xml:space="preserve"> Incumplimiento de Contratos y/o 
Convenios de Extensión</t>
  </si>
  <si>
    <t>Demoras por parte de las áreas en la entrega de la documentacion requerida para la realización de los diferentes procesos de contratación.
 Demoras por parte de las áreas en la entrega de la documentación requerida para la realización de documentos soportes sobre la ejecución del contrato y/o convenio.
 Demora por parte de los terceros en la entrega de la documentación necesaria para la suscripción de contratos, convenios y legalización de las liquidaciones de los convenios.</t>
  </si>
  <si>
    <t xml:space="preserve">Reporte semestral en Formato SNIES de convenios 
 Recepción en físico y digital en Sistema Datarsoft
 Publicación de contratos y convenios en sitio web de la entidad , Formular guias de procedimiento para el establecimiento de Convenios </t>
  </si>
  <si>
    <t>Control de Correspondencia, a través de Datarsfot</t>
  </si>
  <si>
    <t>formato recepcion de información, (mecanismo de comunicación institucional)</t>
  </si>
  <si>
    <t>Entrega inoportuna/inadecuada del reporte de información de indicadores de Extensión SNIES.</t>
  </si>
  <si>
    <t>Retraso en la consolidación de informes por parte de la coordinación de extensión, ya que las dependencias no realizan el envío de información oportuna</t>
  </si>
  <si>
    <t>Tutoriales “Guías de diligenciamiento de las plantillas de Extensión SNIES del MEN”</t>
  </si>
  <si>
    <t xml:space="preserve">1. Se realiza semestralmente una capacitacion general a los programas sobre las instrucciones para el reporte de los indicadores del SNIES de extensión, de igual manera se atiende personal en las instalaciones y via telefonica para la atencion de inquietudes respecto al diligenciamiento de las plantillas. 2. Se ha creado material audiovisual de apoyo para el diligenciamiento practico de las plantillas del SNIES  3. Se envian comunicados frecuentes a las dependencias por medio del correo insitucional y por DATARSOFT  informando sobre las fechas limites de entrega y la importancia de reportar esta informacion.  </t>
  </si>
  <si>
    <t>Registro y control de seguimiento a indicadores, reuniones e instrucciones dadas</t>
  </si>
  <si>
    <t>Incumplimiento del Plan de Acción</t>
  </si>
  <si>
    <t>Inadecuada planificación de las actividades y procedimientos de Extensión.
Restricciones presupuestales y de infraestructura</t>
  </si>
  <si>
    <t>Entrega  oportuna de Informes de Gestión</t>
  </si>
  <si>
    <t xml:space="preserve">
Verificación de cumplimiento de actividades a través del informe de gestión
Seguimiento al cumplimiento del Plan de Acción 
</t>
  </si>
  <si>
    <t>Realización de reuniones de equipo periodicas con el fin de dar cumplimiento a las actividades propuestas en el plan de accion de la dependencia</t>
  </si>
  <si>
    <t>Desactualización del repositorio institucional</t>
  </si>
  <si>
    <t>Problemas con el servidor y las plataformas institucionales, no redireccionamiento y cargue completo de la información.</t>
  </si>
  <si>
    <t>Implementación de un sistema de información integral entre la VAIE, FRIE y programas académicos.</t>
  </si>
  <si>
    <t>Establecer un control mensual que permita identificar el correcto funcionamiento de la plataforma, esto con el fin de analizar mejoras y evaluar el impacto de su uso.</t>
  </si>
  <si>
    <t>Información desactualizada en tiempo real en página web, problemas para presentar ejecución de proyectos para otras convocatorias y de pares académicos.</t>
  </si>
  <si>
    <t>Incumplimiento en la atención oportuna y eficaz en las solicitudes realizadas de terminaciones de materias.</t>
  </si>
  <si>
    <t>A. Asignación de personal que no cumple el perfil requerido.
B. Alto número de usuarios para la atención de solicitudes de atención presencial.</t>
  </si>
  <si>
    <t>A. Contratación de personal que cumpla el perfil requerido para atender los procedimientos de la Dependencia.
B. Evaluación del desempeño.
C. Revisión semanal de metas por cada persona.</t>
  </si>
  <si>
    <t xml:space="preserve">1. Revisión de evaluación del desempeño del personal contratado.
2. Envío a las instancias que corresponde de la solicitud del personal a contratar semestralmente                                                3. Presentación de Informes semanales en los formatos establecidos de acuerdo a las tareas asignadas                                                                                  4. Seguimiento de tareas asignadas y socialización de lineamientos según la necesidad del servicio.
5.  Diseño y socialización de  Ruta al personal de la Dependencia para la atención oportuna de las solicitudes mensuales de constancias de terminación de materias.  
6. Ajuste a la herramienta utilizada para el registro de préstamo de hojas de vida </t>
  </si>
  <si>
    <t>DatArSoft        
Formato evaluación del desempeño.
Esquema cumplimiento de metas</t>
  </si>
  <si>
    <t>Vicerrectora Asistente de Estudios</t>
  </si>
  <si>
    <t>Pérdida de Información académica en Bases de datos.</t>
  </si>
  <si>
    <t>Vulneración del acceso de los Sistemas de Información.</t>
  </si>
  <si>
    <t>Backups de información</t>
  </si>
  <si>
    <t>Registro de los Backups en tiempos cortos de permanencia.</t>
  </si>
  <si>
    <t>Servidor.
Registros digitales.</t>
  </si>
  <si>
    <t xml:space="preserve">Jefe División de Sistemas </t>
  </si>
  <si>
    <t>Deterioro de la información académica.</t>
  </si>
  <si>
    <t xml:space="preserve"> Tiempo de existencia de hojas de vida académica de estudiantes activos, graduados. </t>
  </si>
  <si>
    <t xml:space="preserve">A. Organización de legajos de hojas de vida de graduados según TRD y Ley de Archivo General.                                                                                                                   B. Digitalización de las hojas de vida de graduados. 
C. Actualización del Indice Digital de la Vicerrectoría Asistente de Estudiso y Oficina de Admisiones y Registro Académico </t>
  </si>
  <si>
    <t>1. Presentación a rectoría propuesta de digitalización de las hojas de vida académicas graduados.
2. Presentación de Hojas de Vida del personal requerido.
3. Inducción del personal que desarrolla el proyecto.
4. Presentación de informes de avances del proyecto.                                                                                                                                                                                                5. Clasificación de hojas de vida de graduados y revisión de condiciones mínimas para la digitalización                                                                                                                           6. Elaboración de Instructivo para la organización de Legajos de graduados</t>
  </si>
  <si>
    <t xml:space="preserve"> Servidor de Archivos con nivel alto de seguridad y redundancia.
Archivos digitalizados.</t>
  </si>
  <si>
    <t>Auxiliares administrativos de archivo.  
Vicerrectora Asistente de Estudios.</t>
  </si>
  <si>
    <t>Deterioro de la información documental</t>
  </si>
  <si>
    <t>Incumplimiento en la organización de archivos según lineamiento de ley de archivo.</t>
  </si>
  <si>
    <t xml:space="preserve">A. Resguardo de información en legajos establecidos por Ley de archivo.
B. Adecuación de archivos según su naturaleza. 
C. Organización de archivos digitales DatArSoft y Correo </t>
  </si>
  <si>
    <t xml:space="preserve">1. Clasificación y organización de los Informes de Gestión                                                                                                                                                                                        2. Revisión y depuración del archivo de Indice Digital  </t>
  </si>
  <si>
    <t>Informe.
DatArSoft.</t>
  </si>
  <si>
    <t xml:space="preserve">Auxiliares administrativos  </t>
  </si>
  <si>
    <t>Reporte de información desactualizada al Ministerio de Educación Nacional de Estudiantes que no continúan su proceso de formación</t>
  </si>
  <si>
    <t xml:space="preserve">A. Existencia de cambio de jornada, cambio de pensum y traslados sin lineamientos acordes al contexto normativo Institucional.
B. Estudiantes Inactivos en cada programa académico que superan el tiempo de permanencia en el programa académico según lo definido en la tabla de retención documental. </t>
  </si>
  <si>
    <t>A. Identificación de inactivos por programa académico cada semestre. 
B. Revisión y depuración permanente de las hojas de vida de inactivos</t>
  </si>
  <si>
    <t xml:space="preserve">1. Revisión por programa académico realizado por el auxiliar asignado. 
2. Organización de los inactivos identificados en el semestre en legajos según ley general de archivo.
3. Traslado de las hojas de vida académicas de los inactivos identificados al archivo central. 
4. Presentación de propuestas sobre lineamiento institucionales respecto a la permanencia de estudiantes de los programas académicos. 
5. Establecer lineamientos respecto a los códigos asignados para estudiantes de cambios de jornada y cambio de pensum.                                                                                 6. Elaboración y aprobación de Instructivo de identificación de estudiantes inactivos y excluidos </t>
  </si>
  <si>
    <t>Revisión y organización permanente de las hojas de vida de inactivos identificados semestralmente.</t>
  </si>
  <si>
    <t>Auxiliar administrativo de Ventanilla.
Auxiliar administrativo de Archivo.</t>
  </si>
  <si>
    <t>Demora en la atención oportuna en las solicitudes que requieran tener actualizados los documentos de historia académica de los estudiantes de pregrado</t>
  </si>
  <si>
    <t>A. Desactualización del documento de identidad que reposa en la historia académica de los estudiantes de pregrado. 
B. Incumplimiento de metas semanales del auxiliar administrativo a cargo.
C. Deficiente planeación de los auxiliares administrativos para el cumplimento de metas.
D. Envío inoportuno de las solicitudes recibidas al personal involucrado.</t>
  </si>
  <si>
    <t>A. Actualización de documento en el SIA.
B. Registro en el cuadro de control de las solicitudes de estudiantes.</t>
  </si>
  <si>
    <t>1. Presentación de informe semestral de los estudiantes que solicitaron actualización del documento de identidad</t>
  </si>
  <si>
    <t>1. Módulo de Información Académica.
2. Registro de las solicitudes de estudiantes. 
3. Documento soporte de la actualización.</t>
  </si>
  <si>
    <t>Auxiliar administrativo</t>
  </si>
  <si>
    <t>Pérdida de hojas de vida académica del archivo de la dependencia</t>
  </si>
  <si>
    <t>A. Se realiza el préstamo de las hojas de vida académicas al personal de ventanilla, no la regresan el mismo día.                                  B. Excesivo número de hojas de vida académicas que no se archivan diariamente.                                                   C. No se realiza un seguimiento estricto en la base de datos de las hojas de vida requeridas.</t>
  </si>
  <si>
    <t>A. Registro actualizado en la herramienta de google de la información de hojas de vida que requieren salida del archivo. 
B. Seguimiento diario de la devolución de hojas de vida prestadas.</t>
  </si>
  <si>
    <t>1. Realizar el instructivo del préstamo de las hojas de vida al archivo de la dependencia. 
2. Ajustes del formulario de google de préstamos de las hojas de vida académicas de los estudiantes activos.
3. Verificación de la devolución diaria de las hojas de vida académicas por cada auxiliar administrativo. 
4. Los auxiliares administrativos de ventanilla deben realizar un reporte diario y semanal de las hojas de vida prestadas y devueltas.</t>
  </si>
  <si>
    <t xml:space="preserve">Instructivo.
Formulario de google. </t>
  </si>
  <si>
    <t>Auxiliar administrativo de Ventanilla 
Auxiliar administrativo de archivo</t>
  </si>
  <si>
    <t xml:space="preserve">Desactualización de la historia académica en los estudiantes que solicitan el Cambio de pensum. </t>
  </si>
  <si>
    <t>A. Una deficiente identificación de los estudiantes que han realizado cambios de pensum en los diferentes programas académicos.</t>
  </si>
  <si>
    <t xml:space="preserve">A. Sistematización semestral de las solicitudes recibidas para Cambios de Pensum por Programas Académicos.                                                                                                                                                                             B. Seguimiento de la formalización del Cambio de Pensum en la Historia Académica del Estudiante. </t>
  </si>
  <si>
    <t xml:space="preserve">1. Elaboración del instructivo para el manejo del cambio de pensum académico en la dependencia.                                                                           2. Identificación de los estudiantes que han realizado el cambio de pensum durante los últimos 5 años. 
3. Revisión de las historias académicas de los estudiantes identificados en cambio de pensum                                                                                          4.  Actualización de la nueva historia académica del estudiante respecto a hoja de vida, resolucióón y formato interno. </t>
  </si>
  <si>
    <t xml:space="preserve">Instructivo.
Sistematizacion  por facultades. </t>
  </si>
  <si>
    <t xml:space="preserve">Auxiliar administrativo de Ventanilla 
Auxiliar administrativo de Archivo
Secretaria de la vicerrectoría </t>
  </si>
  <si>
    <t>Incumplimiento de los calendarios de Postgrados por parte de los Programas ofertados</t>
  </si>
  <si>
    <t>Demora en el cumplimiento de punto de equilibrio de las cohortes y la oportunidad en la presentación de documentos de inscripción y matrícula</t>
  </si>
  <si>
    <t>Cumplimiento del calendario académico</t>
  </si>
  <si>
    <t>No apertura de calendarios especiales a los Programas, quienes se deben adherir al calendario de postgrados aprobado por Consejo Académico</t>
  </si>
  <si>
    <t>Calendario de postgrados</t>
  </si>
  <si>
    <t>Directores de Programa / Jefe División de Postgrados y Educación Continuada</t>
  </si>
  <si>
    <t>Ocultar o difundir información de condición reservada</t>
  </si>
  <si>
    <t>Incumplimiento del compromiso de confidencialidad</t>
  </si>
  <si>
    <t xml:space="preserve">A.Asignacion de funciones de acuerdo a la actividad que se desempeña                                                                                   B.Segumiento Camaras de seguridad                                           C.Revision del control de la informacion y su respectiva actualizacion </t>
  </si>
  <si>
    <t>1. Revision de etiquetas asigandas en el correo institucional.                                                                                                             2.Actualizacion del control de los envios auntomaticos en el correo.                                                                                                                3.Sensibilizacion en el manejo de la reserva de la informacion y de la etica del personal                                                                                                                            4. Seguimiento bimensual de las acciones realizadas.</t>
  </si>
  <si>
    <t>Registro cambio de los envios automaticos</t>
  </si>
  <si>
    <t>Auxiliar administrativo Vicerrectora Asistente de Estudios.</t>
  </si>
  <si>
    <t xml:space="preserve">Inadecuado uso de insumos </t>
  </si>
  <si>
    <t xml:space="preserve">A. Duplicidad de informacion en documentos                                                                                                                                                   B. Poca concientizacion de los insumos otorgados  </t>
  </si>
  <si>
    <t xml:space="preserve">A.  Inventario de insumos </t>
  </si>
  <si>
    <t xml:space="preserve">1. Resgistro de los insumos solicitados y  entregados por persona.                                                                                2.Sensibilizacion del uso de papeleria </t>
  </si>
  <si>
    <t>Formato de registro de insumos solicitados y otorgados</t>
  </si>
  <si>
    <t>Aprobación y  admisión con documentacion incompleta</t>
  </si>
  <si>
    <t xml:space="preserve">1. Afinidad                                                             2. Desconocimiento del proceso                                         3. Ausencia de Control </t>
  </si>
  <si>
    <t>1. Brindar la informacion adecuada al proceso                                         2. Verificación de cada requisito                                                   3. Validación de requisitos</t>
  </si>
  <si>
    <t xml:space="preserve">1. Lista de chequeo                                                                                                                                                                            2. Capacitaciones                                                                                                                                                                       3. Auditoria </t>
  </si>
  <si>
    <t>1. Asistencias 2. Registro fotografico</t>
  </si>
  <si>
    <t>Unidad de Registro y control</t>
  </si>
  <si>
    <t>Contratacion de docentes tutores de los CAT que no cuentan con el perfil requerido</t>
  </si>
  <si>
    <t>1. Afinidad                                                                                                                       2. Incumplimiento con la normativa en la contratación.</t>
  </si>
  <si>
    <t>1. Validación de hojas de vida por parte del director del Plan de Estudios</t>
  </si>
  <si>
    <t>1. Revision de la hoja de vida por parte del  director del programa.                                                                                                                                              2. capacitación de liniamientos para la selección de docentes tutores de los CAT</t>
  </si>
  <si>
    <t xml:space="preserve">1. Oficio de aval </t>
  </si>
  <si>
    <t>Coordinador del CAT, Director Plan de Estudios de cada programa academico.</t>
  </si>
  <si>
    <t>Dar aval al cumplimiento del servicio de docente sin que se haya realizado correctamente.</t>
  </si>
  <si>
    <t xml:space="preserve">1. Afinidad con el docente invitado            2. Inapropiado seguimiento al cumplimiento del servicio </t>
  </si>
  <si>
    <t>Supervisión del cumplimiento de las actividades y horas dictadas por parte de los docentes.</t>
  </si>
  <si>
    <t>1. Revision del Cumplimiento de las horas y actividades acordadas con el docente invitado.                                                                                                             2. Validar la información suministrada por parte del programa encargado.                                                                      3. Capacitaciones a los directores de programas.</t>
  </si>
  <si>
    <t xml:space="preserve"> 1. Informe de actividades con evidencia de asistencia o fotográfica por el docente.                                                                                                                         2. Registro de asistencia en la División de Postgrados.                                                3. Validar la información que suministra el director de programa. .                  </t>
  </si>
  <si>
    <t>Directores de Programa / División de Postgrados</t>
  </si>
  <si>
    <t>Acceso a la información confidencial por el personal no encargado en el proceso de inscripción .</t>
  </si>
  <si>
    <t xml:space="preserve">1. Ausencia de plataformas y nivel de aseguramiento para la base de datos.                                              2.Uso indebido y acceso al desarrollo de los procesos. </t>
  </si>
  <si>
    <t xml:space="preserve"> 1. Filtrar a los aspirantes inscriptos por programas academicos                                                                  2.Sistema de información con nivel de aseguramiento. </t>
  </si>
  <si>
    <t>1. Diseño y creación del sistema de información                    2. Capacitación del recurso humano para la confidencialidad y acceso restringido a la información de estudiantes.</t>
  </si>
  <si>
    <t>1. Reuniones de trabajo.</t>
  </si>
  <si>
    <t>Administrativos de apoyo / Directores de Postgrados / División de Postgrados.</t>
  </si>
  <si>
    <t>Otorgar benficios a estudiantes que no cumplen los criterios para la exención parcial o exoneración del pago de matrícula y derechos pecuniarios.</t>
  </si>
  <si>
    <t>1. Afinidad con el aspirante.                                                              2. Dádivas.</t>
  </si>
  <si>
    <t>Verificacion en el cumplimiento de la norma  establecida para los beneficios otorgados a cada estudiante.</t>
  </si>
  <si>
    <t>1. Verificación por parte del FRIE del punto de equilibrio en el presupuesto.                                                                         2. Aval por parte del programa sobre beneficios otorgados.                                                                                       3. Existencia de contratos para la asignación de la exención docentes.                                                                           4. Verificar los certificados de contraprestación por los benfecicios obtenidos.                                                             5. Capacitaciones a directores y administrativos de apoyo sobre la normativa vigente.</t>
  </si>
  <si>
    <t xml:space="preserve">1. Existencia de contratos.                                                                                                                           2. Aval de la asignación de beneificos de exención por las partes interesadas.                                                     3. Certificados de cumplimiento de contra prestación.                                                      </t>
  </si>
  <si>
    <t>Directores de Postgrados / División de Postgrados.</t>
  </si>
  <si>
    <t xml:space="preserve">Horarios de clase adaptados a la disponibilidad de los docentes. </t>
  </si>
  <si>
    <t xml:space="preserve">1. Afinidad con el docente contratado.                                                          </t>
  </si>
  <si>
    <t>Cumplimiento de los horarios dispuestos para los cursos preuniversitarios por los docentes.</t>
  </si>
  <si>
    <t xml:space="preserve">1. Generación de un horario de clases ajustado a la oferta de la UFPS.                                                                                                     2. Los docentes se ajustarán a los horarios dispuestos en el sistema, no los horarios a la disponibilidad del docente. </t>
  </si>
  <si>
    <t xml:space="preserve">1. Horario de 2 a 6 pm delunes a viernes para el desarrollo delos cursos preuniversitarios. </t>
  </si>
  <si>
    <t>Coordinador Unidad de Cursos Preuniversitarios.</t>
  </si>
  <si>
    <t>R101</t>
  </si>
  <si>
    <t>R102</t>
  </si>
  <si>
    <t>R103</t>
  </si>
  <si>
    <t>R104</t>
  </si>
  <si>
    <t>R105</t>
  </si>
  <si>
    <t>R106</t>
  </si>
  <si>
    <t>R107</t>
  </si>
  <si>
    <t>R108</t>
  </si>
  <si>
    <t>R109</t>
  </si>
  <si>
    <t>R110</t>
  </si>
  <si>
    <t>R111</t>
  </si>
  <si>
    <t>R112</t>
  </si>
  <si>
    <t>R113</t>
  </si>
  <si>
    <t>PÉRDIDA DE LA INFORMACIÓN</t>
  </si>
  <si>
    <t xml:space="preserve">Eliminación de datos por parte de un profesional de la dependencia. </t>
  </si>
  <si>
    <t xml:space="preserve">Capacitación al personal de la dependencia para el manejo adecuado de la base de datos . </t>
  </si>
  <si>
    <t xml:space="preserve">Capacitación al personal adscrito a la dependencia para el manejo de datos </t>
  </si>
  <si>
    <t>Asistencia a capacitación</t>
  </si>
  <si>
    <t>JEFE DIVISIÓN DE SISTEMAS</t>
  </si>
  <si>
    <t xml:space="preserve">Eliminación de datos por parte de una persona externa a la dependencia. </t>
  </si>
  <si>
    <t>Políticas de control de acceso para el personal externo a la División de sistemas</t>
  </si>
  <si>
    <t>Ejecución del plan de auditoría externa para revisión de acceso  a la base de datos+BV24</t>
  </si>
  <si>
    <t>informes de auditoria</t>
  </si>
  <si>
    <t>xx/xx/2023</t>
  </si>
  <si>
    <t xml:space="preserve">Profesional Universitario </t>
  </si>
  <si>
    <t>Número de auditorias de acceso realizadas/Número de acuditorías de acceso planeadas * 100</t>
  </si>
  <si>
    <t>Daño en la infraestructura tecnológica de la dependencia</t>
  </si>
  <si>
    <t>Adquisicion de equipos para tener redundancia en caso de daño</t>
  </si>
  <si>
    <t>Presentar propuesta para la compra de equipos de respaldo</t>
  </si>
  <si>
    <t>DEMORA EN LA ENTREGA DE INFORMACION REQUERIDA</t>
  </si>
  <si>
    <t>Informacion suministrada para la gestión requerimientos erroneos o incompletos</t>
  </si>
  <si>
    <t>Envio de correos y colocar avisos informativos en los portales detallando la informacion necesaria</t>
  </si>
  <si>
    <t xml:space="preserve">Articulacion adecuada de la informacion suministrada por los solicitantes para la gestion de los requerimiento </t>
  </si>
  <si>
    <t>Correos o link's donde se indique los datos necesarios para dar solucion al requeerimiento</t>
  </si>
  <si>
    <t xml:space="preserve">DEMORA EN EL PROCESAMIENTO Y GENERACIÓN DE LA INFORMACION </t>
  </si>
  <si>
    <t>Falta de planeación por parte de los líderes de los procesos que no proveen los requerimientos necesarios para la puesta en funcionamiento de las herramientas adecuadas para la generación de la información</t>
  </si>
  <si>
    <t>Solicitud de requerimientos de manera anticipada, a través de un plan de actividades para el mejoramiento de los procesos</t>
  </si>
  <si>
    <t>Realización de un cronograma de actividades que permita realizar de manera eficiente las actividades y requerimientos necesarios para la entrega de información</t>
  </si>
  <si>
    <t>Actas de reunión con los líderes de procesos para la creación y actualización de requerimientos de software de las herramientas tecnológicas que generan información para las dependencias de la organización</t>
  </si>
  <si>
    <t>DAÑO EN LA INFRAESTRUCTURA TECNOLÓGICA</t>
  </si>
  <si>
    <t>sobresaltos de energía por intermitencias</t>
  </si>
  <si>
    <t>Adquisicion de equipos que permitan suprimir los picos de voltaje</t>
  </si>
  <si>
    <t xml:space="preserve">Solicitud de compra de supresores de picos de voltaje </t>
  </si>
  <si>
    <t>Correo con cotización y envío de solicitud a la alta dirección de la organización</t>
  </si>
  <si>
    <t>falla de la bateria o falta de combustible en la planta eléctrica o daño en el motor</t>
  </si>
  <si>
    <t>Realización mantenimiento preventivo cada 2 años</t>
  </si>
  <si>
    <t>Solicitud de mantenimiento a servicios generales de la universidad Francisco de Paula Santander</t>
  </si>
  <si>
    <t xml:space="preserve">Correo de registros de solicitud de mantenimiento </t>
  </si>
  <si>
    <t xml:space="preserve">filtro de agua de los baños del 3 piso a la sala de servidores por ruptura de las tuberia sanitaria </t>
  </si>
  <si>
    <t>Restricción de acceso del personal ajeno al os baños del 3 piso, revisión periódica al sistema de drenaje de los baños y monitoreo diario del cielo raso</t>
  </si>
  <si>
    <t>Instalar sensores de humedad en el cielo raso del cuarto de servidores</t>
  </si>
  <si>
    <t xml:space="preserve">Correo de solicitud de compra de sensor de humedad </t>
  </si>
  <si>
    <t>falla de la bateria de las ups debido al deterioro</t>
  </si>
  <si>
    <t xml:space="preserve">Monitoreo diario del estado de alarmas de las ups </t>
  </si>
  <si>
    <t xml:space="preserve">Revisar diariamente  las alertas visuales y acústicas que tienen las ups </t>
  </si>
  <si>
    <t>NO APLICA</t>
  </si>
  <si>
    <t>INGENIERO DE SERVIDORES</t>
  </si>
  <si>
    <t xml:space="preserve">ataque de un ransomware en las terminales o en los servidores y encriptación de datos debido a que los usuarios no tengan bien asignados sus roles y restricciones según las políticas institucionales y  no estén bajo monitoreo del área de la División de Sistemas </t>
  </si>
  <si>
    <t>Implementación de las políticas de seguridad a los usuarios en los dispositivos informáticos de la institución, instalación de antivirus actualizado y actualización de todos los sistemas operativos para que tengan soporte del fabricante</t>
  </si>
  <si>
    <t>Instalación de antivirus, bloqueo de cuentas de usuario, monitoreo diario del estado de la conectividad de las computadoras al software de control del estado del antivirus y el sistema operativo</t>
  </si>
  <si>
    <t xml:space="preserve">Dashboard del antivirus eset, Inventario de equipos y de usuarios </t>
  </si>
  <si>
    <t>ingreso de personal no autorizado a las instalaciones de la división de sistema y a la sala de servidores</t>
  </si>
  <si>
    <t>Acceso biométrico y vigilancia permanente</t>
  </si>
  <si>
    <t xml:space="preserve">Instalación de sistemas biométricos y vigilancia las 24 horas del día </t>
  </si>
  <si>
    <t>Registros de acceso del personal y minuta de vigilancia</t>
  </si>
  <si>
    <t>Realización de copia de seguridad de los archivos y bases de datos de la organización</t>
  </si>
  <si>
    <t>Adquisición de renovación de licencias del software de copias de seguridad, monitoreo del estado de la infraestructura que se utiliza para las copias de seguridad y renovación de la licencia gsuite de google para enviar los respaldos a la nube</t>
  </si>
  <si>
    <t>Realización automática de copias de seguridad de las máquinas virtuales, realización de respaldo físico externo y en la nube  de las máquinas virtuales, realización automática diaria de la copia de seguridad  de la base de datos, extracción de la información del servidor a la nube</t>
  </si>
  <si>
    <t>Bitácora de copias de seguridad en la gsuite</t>
  </si>
  <si>
    <t>apagado de los servidores por recalentamiento debido a falla en los aires acondicionados de la sala de servidores</t>
  </si>
  <si>
    <t>Monitoreo permanente del ambiente de la sala de servidores</t>
  </si>
  <si>
    <t>Instalación de sensores de temperatura y alarmas y vigilancia las 24 horas del día</t>
  </si>
  <si>
    <t>minuta de vigilancia , grabación de cámaras y solicitud de estudio al proveedor de sensores de temperatura</t>
  </si>
  <si>
    <t>incendio en la sala servidores</t>
  </si>
  <si>
    <t>Monitoreo permanente  de la sala de servidores</t>
  </si>
  <si>
    <t>Instalación de sensores de humo, vigilancia las 24 horas del día</t>
  </si>
  <si>
    <t>sensores de humo instalados, minuta de vigilancia , grabación de cámaras y solicitud de compra al de sensores de temperatura</t>
  </si>
  <si>
    <t>DESACTUALIZACIÓN DE LA PLATAFORMA INFORMÁTICA</t>
  </si>
  <si>
    <t>Fin del ciclo de vida del software de desarrollo</t>
  </si>
  <si>
    <t>Revisión de solicitudes de mejora del software, revisión del plan de desarrollo tecnológico de la División,  capacitación del personal en las nuevas tecnologías</t>
  </si>
  <si>
    <t xml:space="preserve">Capacitación en las nuevas tecnologías, solicitud de licencia de los entornos de desarrollo, adquisición de licencias de sistemas operativos, organización en la realización de las solicitudes a la división. </t>
  </si>
  <si>
    <t>Manuales de los módulos de software actualizados , solicitud de capacitación , solicitud de compra de licencias necesarias para el desarrollo de software y renovación de los sistemas operativos</t>
  </si>
  <si>
    <t xml:space="preserve">falta de contratación continua del personal responsable </t>
  </si>
  <si>
    <t xml:space="preserve">Contratación indefinida del personal responsable del desarrollo de software y manejo de la infraestructura tecnológica </t>
  </si>
  <si>
    <t>Solicitud de contratos indefinidos al personal de la División de sistemas</t>
  </si>
  <si>
    <t>Correo enviado a recursos humanos para la contratación indefinida de los ingenieros que laboran en la División de sistemas</t>
  </si>
  <si>
    <t>R114</t>
  </si>
  <si>
    <t>R115</t>
  </si>
  <si>
    <t>R116</t>
  </si>
  <si>
    <t>R117</t>
  </si>
  <si>
    <t>R118</t>
  </si>
  <si>
    <t>R119</t>
  </si>
  <si>
    <t>R120</t>
  </si>
  <si>
    <t>R121</t>
  </si>
  <si>
    <t>R122</t>
  </si>
  <si>
    <t>R123</t>
  </si>
  <si>
    <t>R124</t>
  </si>
  <si>
    <t>R125</t>
  </si>
  <si>
    <t>R126</t>
  </si>
  <si>
    <t>R127</t>
  </si>
  <si>
    <t>R128</t>
  </si>
  <si>
    <t>VERSION</t>
  </si>
  <si>
    <t>PAGINA</t>
  </si>
  <si>
    <t>Líder Direccionamiento Estrategico</t>
  </si>
  <si>
    <t>CONTROL ACTUALIZACIÓN DEL MAPA DE RIESGOS</t>
  </si>
  <si>
    <t>El presente control, establece el seguimiento a los procesos de actualización del Mapa de Riesgos, conforme al Monitoreo y Revisión definido en la Guía Metodologica de la Función Publica "Administración del Riesgo" versión Julio de 2016</t>
  </si>
  <si>
    <t>FECHA DE ACTUALIZACIÓN</t>
  </si>
  <si>
    <t>DESCRIPCIÓN</t>
  </si>
  <si>
    <t>TOTAL DE RIESGOS IDENTIFICADOS</t>
  </si>
  <si>
    <t>RIESGOS DE GESTIÓN IDENTIFICADOS</t>
  </si>
  <si>
    <t>RIESGOS DE CORRUPCIÓN IDENTIFICADOS</t>
  </si>
  <si>
    <t>ACTUALIZACIÓN MAPA DE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</si>
</sst>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mmmm\ yyyy"/>
  </numFmts>
  <fonts count="39">
    <font>
      <sz val="11"/>
      <color theme="1"/>
      <name val="Calibri"/>
      <family val="2"/>
      <scheme val="minor"/>
    </font>
    <font>
      <b/>
      <sz val="11"/>
      <color theme="1"/>
      <name val="Calibri"/>
      <family val="2"/>
      <scheme val="minor"/>
    </font>
    <font>
      <sz val="9"/>
      <color theme="1"/>
      <name val="Arial"/>
      <family val="2"/>
    </font>
    <font>
      <b/>
      <sz val="9"/>
      <color theme="1"/>
      <name val="Arial"/>
      <family val="2"/>
    </font>
    <font>
      <b/>
      <sz val="10"/>
      <color theme="1"/>
      <name val="Arial"/>
      <family val="2"/>
    </font>
    <font>
      <sz val="10"/>
      <color theme="1"/>
      <name val="Arial"/>
      <family val="2"/>
    </font>
    <font>
      <sz val="10"/>
      <name val="Arial"/>
      <family val="2"/>
    </font>
    <font>
      <b/>
      <sz val="10"/>
      <color rgb="FF000000"/>
      <name val="Arial"/>
      <family val="2"/>
    </font>
    <font>
      <sz val="10"/>
      <color rgb="FF000000"/>
      <name val="Arial"/>
      <family val="2"/>
    </font>
    <font>
      <sz val="10"/>
      <color rgb="FFFFFFFF"/>
      <name val="Arial"/>
      <family val="2"/>
    </font>
    <font>
      <b/>
      <sz val="8"/>
      <color theme="1"/>
      <name val="Arial"/>
      <family val="2"/>
    </font>
    <font>
      <b/>
      <sz val="11"/>
      <color theme="1"/>
      <name val="Arial"/>
      <family val="2"/>
    </font>
    <font>
      <sz val="11"/>
      <color theme="1"/>
      <name val="Calibri"/>
      <family val="2"/>
      <scheme val="minor"/>
    </font>
    <font>
      <b/>
      <sz val="12"/>
      <color theme="1"/>
      <name val="Arial"/>
      <family val="2"/>
    </font>
    <font>
      <b/>
      <sz val="14"/>
      <color theme="1"/>
      <name val="Arial"/>
      <family val="2"/>
    </font>
    <font>
      <b/>
      <sz val="14"/>
      <color theme="0"/>
      <name val="Arial"/>
      <family val="2"/>
    </font>
    <font>
      <b/>
      <sz val="12"/>
      <name val="Arial"/>
      <family val="2"/>
    </font>
    <font>
      <sz val="12"/>
      <name val="Arial"/>
      <family val="2"/>
    </font>
    <font>
      <sz val="12"/>
      <color theme="1"/>
      <name val="Arial"/>
      <family val="2"/>
    </font>
    <font>
      <sz val="9"/>
      <color indexed="81"/>
      <name val="Tahoma"/>
      <family val="2"/>
    </font>
    <font>
      <sz val="11"/>
      <color indexed="81"/>
      <name val="Tahoma"/>
      <family val="2"/>
    </font>
    <font>
      <sz val="11"/>
      <color indexed="81"/>
      <name val="Arial"/>
      <family val="2"/>
    </font>
    <font>
      <b/>
      <sz val="11"/>
      <color indexed="81"/>
      <name val="Arial"/>
      <family val="2"/>
    </font>
    <font>
      <b/>
      <u/>
      <sz val="11"/>
      <color indexed="81"/>
      <name val="Arial"/>
      <family val="2"/>
    </font>
    <font>
      <sz val="9"/>
      <color indexed="81"/>
      <name val="Arial"/>
      <family val="2"/>
    </font>
    <font>
      <b/>
      <u/>
      <sz val="9"/>
      <color indexed="81"/>
      <name val="Tahoma"/>
      <family val="2"/>
    </font>
    <font>
      <sz val="11"/>
      <name val="Calibri"/>
      <family val="2"/>
    </font>
    <font>
      <sz val="9"/>
      <color rgb="FF000000"/>
      <name val="Arial"/>
      <family val="2"/>
    </font>
    <font>
      <sz val="11"/>
      <name val="Calibri"/>
    </font>
    <font>
      <sz val="10"/>
      <color theme="1"/>
      <name val="Arial"/>
    </font>
    <font>
      <b/>
      <sz val="10"/>
      <color theme="1"/>
      <name val="Arial"/>
    </font>
    <font>
      <b/>
      <sz val="9"/>
      <color indexed="81"/>
      <name val="Tahoma"/>
      <charset val="1"/>
    </font>
    <font>
      <sz val="9"/>
      <color indexed="81"/>
      <name val="Tahoma"/>
      <charset val="1"/>
    </font>
    <font>
      <sz val="11"/>
      <color rgb="FF000000"/>
      <name val="Arial"/>
    </font>
    <font>
      <sz val="11"/>
      <color rgb="FF000000"/>
      <name val="Arial"/>
      <family val="2"/>
    </font>
    <font>
      <b/>
      <sz val="10"/>
      <name val="Arial"/>
      <family val="2"/>
    </font>
    <font>
      <b/>
      <sz val="10"/>
      <color theme="0"/>
      <name val="Arial"/>
      <family val="2"/>
    </font>
    <font>
      <b/>
      <sz val="9"/>
      <name val="Arial"/>
      <family val="2"/>
    </font>
    <font>
      <sz val="9"/>
      <name val="Arial"/>
      <family val="2"/>
    </font>
  </fonts>
  <fills count="18">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C00000"/>
        <bgColor indexed="64"/>
      </patternFill>
    </fill>
    <fill>
      <patternFill patternType="solid">
        <fgColor rgb="FFD8D8D8"/>
        <bgColor rgb="FFD8D8D8"/>
      </patternFill>
    </fill>
    <fill>
      <patternFill patternType="solid">
        <fgColor rgb="FFFFFFFF"/>
        <bgColor rgb="FFFFFFFF"/>
      </patternFill>
    </fill>
    <fill>
      <patternFill patternType="solid">
        <fgColor rgb="FFBFBFBF"/>
        <bgColor rgb="FF000000"/>
      </patternFill>
    </fill>
    <fill>
      <patternFill patternType="solid">
        <fgColor theme="2" tint="-9.9978637043366805E-2"/>
        <bgColor indexed="64"/>
      </patternFill>
    </fill>
    <fill>
      <patternFill patternType="solid">
        <fgColor theme="2" tint="-9.9978637043366805E-2"/>
        <bgColor rgb="FF000000"/>
      </patternFill>
    </fill>
  </fills>
  <borders count="43">
    <border>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right/>
      <top/>
      <bottom style="medium">
        <color auto="1"/>
      </bottom>
      <diagonal/>
    </border>
    <border>
      <left style="medium">
        <color auto="1"/>
      </left>
      <right/>
      <top/>
      <bottom/>
      <diagonal/>
    </border>
    <border>
      <left style="medium">
        <color auto="1"/>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auto="1"/>
      </left>
      <right/>
      <top style="medium">
        <color rgb="FF000000"/>
      </top>
      <bottom style="medium">
        <color auto="1"/>
      </bottom>
      <diagonal/>
    </border>
    <border>
      <left/>
      <right style="medium">
        <color auto="1"/>
      </right>
      <top style="medium">
        <color rgb="FF000000"/>
      </top>
      <bottom style="medium">
        <color auto="1"/>
      </bottom>
      <diagonal/>
    </border>
    <border>
      <left/>
      <right/>
      <top style="medium">
        <color rgb="FF000000"/>
      </top>
      <bottom style="medium">
        <color auto="1"/>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
      <left/>
      <right style="medium">
        <color indexed="64"/>
      </right>
      <top style="medium">
        <color auto="1"/>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auto="1"/>
      </left>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3">
    <xf numFmtId="0" fontId="0" fillId="0" borderId="0"/>
    <xf numFmtId="9" fontId="12" fillId="0" borderId="0" applyFont="0" applyFill="0" applyBorder="0" applyAlignment="0" applyProtection="0"/>
    <xf numFmtId="0" fontId="12" fillId="0" borderId="0"/>
  </cellStyleXfs>
  <cellXfs count="29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1" fillId="2"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1"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2" fillId="0" borderId="0" xfId="0" applyFont="1" applyFill="1" applyAlignment="1">
      <alignment vertical="center"/>
    </xf>
    <xf numFmtId="0" fontId="4" fillId="2" borderId="0" xfId="0" applyFont="1" applyFill="1" applyBorder="1" applyAlignment="1">
      <alignment horizontal="center" vertical="center" wrapText="1"/>
    </xf>
    <xf numFmtId="0" fontId="0" fillId="0" borderId="0" xfId="0" applyBorder="1"/>
    <xf numFmtId="0" fontId="5" fillId="0" borderId="0" xfId="0" applyFont="1" applyFill="1" applyAlignment="1"/>
    <xf numFmtId="0" fontId="5" fillId="0" borderId="0" xfId="0" applyFont="1"/>
    <xf numFmtId="0" fontId="5" fillId="0" borderId="0" xfId="0" applyFont="1" applyFill="1" applyAlignment="1">
      <alignment horizontal="left"/>
    </xf>
    <xf numFmtId="0" fontId="0" fillId="0" borderId="0" xfId="0" applyAlignment="1">
      <alignment wrapText="1"/>
    </xf>
    <xf numFmtId="0" fontId="0" fillId="0" borderId="0" xfId="0" applyFill="1" applyBorder="1"/>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9" fontId="2" fillId="0" borderId="0" xfId="0" applyNumberFormat="1" applyFont="1" applyAlignment="1">
      <alignment horizontal="center" vertical="center"/>
    </xf>
    <xf numFmtId="0" fontId="5" fillId="0" borderId="0" xfId="0" applyFont="1" applyAlignment="1" applyProtection="1">
      <alignment vertical="center" wrapText="1"/>
      <protection locked="0"/>
    </xf>
    <xf numFmtId="0" fontId="4" fillId="0" borderId="1" xfId="0" applyFont="1" applyBorder="1" applyAlignment="1" applyProtection="1">
      <alignment horizontal="center" vertical="center" textRotation="90" wrapText="1"/>
      <protection locked="0"/>
    </xf>
    <xf numFmtId="0" fontId="2" fillId="0" borderId="0" xfId="0" applyFont="1" applyAlignment="1" applyProtection="1">
      <alignment vertical="center" wrapText="1"/>
    </xf>
    <xf numFmtId="0" fontId="2" fillId="0" borderId="0" xfId="0" applyFont="1" applyAlignment="1" applyProtection="1">
      <alignment horizontal="center" vertical="center" wrapText="1"/>
    </xf>
    <xf numFmtId="0" fontId="13" fillId="0" borderId="0" xfId="0" applyFont="1" applyAlignment="1" applyProtection="1">
      <alignment vertical="center" wrapText="1"/>
    </xf>
    <xf numFmtId="0" fontId="18" fillId="0" borderId="0" xfId="0" applyFont="1" applyAlignment="1" applyProtection="1">
      <alignment vertical="center" wrapText="1"/>
    </xf>
    <xf numFmtId="0" fontId="3" fillId="0" borderId="0" xfId="0" applyFont="1" applyAlignment="1" applyProtection="1">
      <alignment vertical="center" wrapText="1"/>
    </xf>
    <xf numFmtId="0" fontId="7" fillId="8" borderId="16" xfId="0" applyFont="1" applyFill="1" applyBorder="1" applyAlignment="1">
      <alignment horizontal="center" vertical="center" readingOrder="1"/>
    </xf>
    <xf numFmtId="0" fontId="0" fillId="0" borderId="16" xfId="0" applyBorder="1" applyAlignment="1">
      <alignment vertical="center" wrapText="1"/>
    </xf>
    <xf numFmtId="0" fontId="8" fillId="3" borderId="16" xfId="0" applyFont="1" applyFill="1" applyBorder="1" applyAlignment="1">
      <alignment horizontal="center" vertical="center" readingOrder="1"/>
    </xf>
    <xf numFmtId="9" fontId="8" fillId="0" borderId="16" xfId="0" applyNumberFormat="1" applyFont="1" applyBorder="1" applyAlignment="1">
      <alignment horizontal="center" vertical="center" readingOrder="1"/>
    </xf>
    <xf numFmtId="0" fontId="8" fillId="0" borderId="16" xfId="0" applyFont="1" applyBorder="1" applyAlignment="1">
      <alignment horizontal="justify" vertical="center" readingOrder="1"/>
    </xf>
    <xf numFmtId="0" fontId="8" fillId="4" borderId="16" xfId="0" applyFont="1" applyFill="1" applyBorder="1" applyAlignment="1">
      <alignment horizontal="center" vertical="center" readingOrder="1"/>
    </xf>
    <xf numFmtId="0" fontId="8" fillId="5" borderId="16" xfId="0" applyFont="1" applyFill="1" applyBorder="1" applyAlignment="1">
      <alignment horizontal="center" vertical="center" readingOrder="1"/>
    </xf>
    <xf numFmtId="0" fontId="8" fillId="6" borderId="16" xfId="0" applyFont="1" applyFill="1" applyBorder="1" applyAlignment="1">
      <alignment horizontal="center" vertical="center" readingOrder="1"/>
    </xf>
    <xf numFmtId="0" fontId="8" fillId="0" borderId="16" xfId="0" applyFont="1" applyBorder="1" applyAlignment="1">
      <alignment horizontal="justify" vertical="center" wrapText="1" readingOrder="1"/>
    </xf>
    <xf numFmtId="0" fontId="9" fillId="7" borderId="16" xfId="0" applyFont="1" applyFill="1" applyBorder="1" applyAlignment="1">
      <alignment horizontal="center" vertical="center" readingOrder="1"/>
    </xf>
    <xf numFmtId="0" fontId="7" fillId="8" borderId="16" xfId="0" applyFont="1" applyFill="1" applyBorder="1" applyAlignment="1">
      <alignment horizontal="center" vertical="center" wrapText="1" readingOrder="1"/>
    </xf>
    <xf numFmtId="0" fontId="8" fillId="0" borderId="16" xfId="0" applyFont="1" applyBorder="1" applyAlignment="1">
      <alignment horizontal="left" vertical="center" wrapText="1" readingOrder="1"/>
    </xf>
    <xf numFmtId="0" fontId="1" fillId="8" borderId="16" xfId="0" applyFont="1" applyFill="1" applyBorder="1" applyAlignment="1">
      <alignment horizontal="center" vertical="center"/>
    </xf>
    <xf numFmtId="9" fontId="8" fillId="3" borderId="16" xfId="0" applyNumberFormat="1" applyFont="1" applyFill="1" applyBorder="1" applyAlignment="1">
      <alignment horizontal="center" vertical="center" wrapText="1" readingOrder="1"/>
    </xf>
    <xf numFmtId="9" fontId="8" fillId="4" borderId="16" xfId="0" applyNumberFormat="1" applyFont="1" applyFill="1" applyBorder="1" applyAlignment="1">
      <alignment horizontal="center" vertical="center" wrapText="1" readingOrder="1"/>
    </xf>
    <xf numFmtId="9" fontId="8" fillId="5" borderId="16" xfId="0" applyNumberFormat="1" applyFont="1" applyFill="1" applyBorder="1" applyAlignment="1">
      <alignment horizontal="center" vertical="center" wrapText="1" readingOrder="1"/>
    </xf>
    <xf numFmtId="9" fontId="8" fillId="6" borderId="16" xfId="0" applyNumberFormat="1" applyFont="1" applyFill="1" applyBorder="1" applyAlignment="1">
      <alignment horizontal="center" vertical="center" wrapText="1" readingOrder="1"/>
    </xf>
    <xf numFmtId="9" fontId="9" fillId="7" borderId="16" xfId="0" applyNumberFormat="1" applyFont="1" applyFill="1" applyBorder="1" applyAlignment="1">
      <alignment horizontal="center" vertical="center" wrapText="1" readingOrder="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textRotation="90" wrapText="1"/>
      <protection locked="0"/>
    </xf>
    <xf numFmtId="9" fontId="5" fillId="9" borderId="1" xfId="1" applyFont="1" applyFill="1" applyBorder="1" applyAlignment="1" applyProtection="1">
      <alignment horizontal="center" vertical="center" wrapText="1"/>
      <protection locked="0"/>
    </xf>
    <xf numFmtId="9" fontId="6" fillId="9" borderId="1" xfId="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29" fillId="13" borderId="20" xfId="0" applyFont="1" applyFill="1" applyBorder="1" applyAlignment="1" applyProtection="1">
      <alignment horizontal="center" vertical="center" wrapText="1"/>
      <protection locked="0"/>
    </xf>
    <xf numFmtId="0" fontId="30" fillId="13" borderId="20"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textRotation="90" wrapText="1"/>
      <protection locked="0"/>
    </xf>
    <xf numFmtId="0" fontId="30" fillId="13" borderId="20" xfId="0" applyFont="1" applyFill="1" applyBorder="1" applyAlignment="1" applyProtection="1">
      <alignment horizontal="center" vertical="center" textRotation="90" wrapText="1"/>
      <protection locked="0"/>
    </xf>
    <xf numFmtId="9" fontId="29" fillId="13" borderId="20" xfId="0" applyNumberFormat="1"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13" borderId="20" xfId="0" applyFont="1" applyFill="1" applyBorder="1" applyAlignment="1" applyProtection="1">
      <alignment horizontal="center" vertical="center" wrapText="1"/>
      <protection locked="0"/>
    </xf>
    <xf numFmtId="0" fontId="4" fillId="13" borderId="20"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textRotation="90" wrapText="1"/>
      <protection locked="0"/>
    </xf>
    <xf numFmtId="0" fontId="4" fillId="13" borderId="20" xfId="0" applyFont="1" applyFill="1" applyBorder="1" applyAlignment="1" applyProtection="1">
      <alignment horizontal="center" vertical="center" textRotation="90" wrapText="1"/>
      <protection locked="0"/>
    </xf>
    <xf numFmtId="9" fontId="5" fillId="13" borderId="20" xfId="0" applyNumberFormat="1" applyFont="1" applyFill="1" applyBorder="1" applyAlignment="1" applyProtection="1">
      <alignment horizontal="center" vertical="center" wrapText="1"/>
      <protection locked="0"/>
    </xf>
    <xf numFmtId="0" fontId="5" fillId="13" borderId="42" xfId="0" applyFont="1" applyFill="1" applyBorder="1" applyAlignment="1" applyProtection="1">
      <alignment horizontal="center" vertical="center" wrapText="1"/>
      <protection locked="0"/>
    </xf>
    <xf numFmtId="0" fontId="4" fillId="13" borderId="42" xfId="0"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textRotation="90" wrapText="1"/>
      <protection locked="0"/>
    </xf>
    <xf numFmtId="0" fontId="4" fillId="13" borderId="42" xfId="0" applyFont="1" applyFill="1" applyBorder="1" applyAlignment="1" applyProtection="1">
      <alignment horizontal="center" vertical="center" textRotation="90" wrapText="1"/>
      <protection locked="0"/>
    </xf>
    <xf numFmtId="9" fontId="5" fillId="13" borderId="42" xfId="0" applyNumberFormat="1"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26" fillId="0" borderId="18" xfId="0" applyFont="1" applyBorder="1" applyProtection="1">
      <protection locked="0"/>
    </xf>
    <xf numFmtId="0" fontId="26" fillId="0" borderId="19" xfId="0" applyFont="1" applyBorder="1" applyProtection="1">
      <protection locked="0"/>
    </xf>
    <xf numFmtId="0" fontId="5" fillId="0" borderId="17" xfId="0" applyFont="1" applyBorder="1" applyAlignment="1" applyProtection="1">
      <alignment horizontal="left" vertical="center" wrapText="1"/>
      <protection locked="0"/>
    </xf>
    <xf numFmtId="0" fontId="29" fillId="0" borderId="2"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5" fillId="9" borderId="2" xfId="0" applyFont="1" applyFill="1" applyBorder="1" applyAlignment="1" applyProtection="1">
      <alignment horizontal="center" vertical="center" wrapText="1"/>
      <protection locked="0"/>
    </xf>
    <xf numFmtId="0" fontId="5" fillId="9" borderId="4" xfId="0" applyFont="1" applyFill="1" applyBorder="1" applyAlignment="1" applyProtection="1">
      <alignment horizontal="center" vertical="center" wrapText="1"/>
      <protection locked="0"/>
    </xf>
    <xf numFmtId="0" fontId="5" fillId="13" borderId="17" xfId="0" applyFont="1" applyFill="1" applyBorder="1" applyAlignment="1" applyProtection="1">
      <alignment horizontal="center" vertical="center" wrapText="1"/>
      <protection locked="0"/>
    </xf>
    <xf numFmtId="165" fontId="5" fillId="0" borderId="17" xfId="0" applyNumberFormat="1" applyFont="1" applyBorder="1" applyAlignment="1" applyProtection="1">
      <alignment horizontal="center" vertical="center" wrapText="1"/>
      <protection locked="0"/>
    </xf>
    <xf numFmtId="0" fontId="34" fillId="14" borderId="40" xfId="0" applyFont="1" applyFill="1" applyBorder="1" applyAlignment="1" applyProtection="1">
      <alignment horizontal="center" wrapText="1"/>
      <protection locked="0"/>
    </xf>
    <xf numFmtId="0" fontId="26" fillId="0" borderId="40" xfId="0" applyFont="1" applyBorder="1" applyProtection="1">
      <protection locked="0"/>
    </xf>
    <xf numFmtId="0" fontId="26" fillId="0" borderId="41" xfId="0" applyFont="1" applyBorder="1" applyProtection="1">
      <protection locked="0"/>
    </xf>
    <xf numFmtId="0" fontId="29" fillId="0" borderId="17" xfId="0" applyFont="1" applyBorder="1" applyAlignment="1" applyProtection="1">
      <alignment horizontal="center" vertical="center" wrapText="1"/>
      <protection locked="0"/>
    </xf>
    <xf numFmtId="0" fontId="28" fillId="0" borderId="18" xfId="0" applyFont="1" applyBorder="1" applyProtection="1">
      <protection locked="0"/>
    </xf>
    <xf numFmtId="0" fontId="28" fillId="0" borderId="19" xfId="0" applyFont="1" applyBorder="1" applyProtection="1">
      <protection locked="0"/>
    </xf>
    <xf numFmtId="0" fontId="29" fillId="13" borderId="17"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9" borderId="3" xfId="0" applyFont="1" applyFill="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28" fillId="0" borderId="36" xfId="0" applyFont="1" applyBorder="1" applyProtection="1">
      <protection locked="0"/>
    </xf>
    <xf numFmtId="0" fontId="28" fillId="0" borderId="37" xfId="0" applyFont="1" applyBorder="1" applyProtection="1">
      <protection locked="0"/>
    </xf>
    <xf numFmtId="0" fontId="33" fillId="0" borderId="38" xfId="0" applyFont="1" applyBorder="1" applyAlignment="1" applyProtection="1">
      <alignment horizontal="center" vertical="center" wrapText="1"/>
      <protection locked="0"/>
    </xf>
    <xf numFmtId="0" fontId="28" fillId="0" borderId="38" xfId="0" applyFont="1" applyBorder="1" applyProtection="1">
      <protection locked="0"/>
    </xf>
    <xf numFmtId="0" fontId="28" fillId="0" borderId="39" xfId="0" applyFont="1" applyBorder="1" applyProtection="1">
      <protection locked="0"/>
    </xf>
    <xf numFmtId="0" fontId="5" fillId="0" borderId="16" xfId="0" applyFont="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15" fontId="5" fillId="0" borderId="2" xfId="0" applyNumberFormat="1" applyFont="1" applyBorder="1" applyAlignment="1" applyProtection="1">
      <alignment horizontal="center" vertical="center" wrapText="1"/>
      <protection locked="0"/>
    </xf>
    <xf numFmtId="15" fontId="5" fillId="0" borderId="3" xfId="0" applyNumberFormat="1" applyFont="1" applyBorder="1" applyAlignment="1" applyProtection="1">
      <alignment horizontal="center" vertical="center" wrapText="1"/>
      <protection locked="0"/>
    </xf>
    <xf numFmtId="15" fontId="5" fillId="0" borderId="4" xfId="0" applyNumberFormat="1" applyFont="1" applyBorder="1" applyAlignment="1" applyProtection="1">
      <alignment horizontal="center" vertical="center" wrapText="1"/>
      <protection locked="0"/>
    </xf>
    <xf numFmtId="14" fontId="5" fillId="0" borderId="2" xfId="0" applyNumberFormat="1" applyFont="1" applyBorder="1" applyAlignment="1" applyProtection="1">
      <alignment horizontal="center" vertical="center" wrapText="1"/>
      <protection locked="0"/>
    </xf>
    <xf numFmtId="0" fontId="29" fillId="0" borderId="29" xfId="0" applyFont="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0" fontId="29" fillId="0" borderId="19" xfId="0" applyFont="1" applyBorder="1" applyAlignment="1" applyProtection="1">
      <alignment horizontal="center" vertical="center" wrapText="1"/>
      <protection locked="0"/>
    </xf>
    <xf numFmtId="0" fontId="29" fillId="13" borderId="18" xfId="0" applyFont="1" applyFill="1" applyBorder="1" applyAlignment="1" applyProtection="1">
      <alignment horizontal="center" vertical="center" wrapText="1"/>
      <protection locked="0"/>
    </xf>
    <xf numFmtId="0" fontId="29" fillId="13" borderId="19" xfId="0" applyFont="1" applyFill="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164" fontId="5" fillId="0" borderId="17" xfId="0" applyNumberFormat="1" applyFont="1" applyBorder="1" applyAlignment="1" applyProtection="1">
      <alignment horizontal="center" vertical="center" wrapText="1"/>
      <protection locked="0"/>
    </xf>
    <xf numFmtId="0" fontId="5" fillId="9" borderId="27" xfId="0" applyFont="1" applyFill="1" applyBorder="1" applyAlignment="1" applyProtection="1">
      <alignment horizontal="center" vertical="center" wrapText="1"/>
      <protection locked="0"/>
    </xf>
    <xf numFmtId="0" fontId="26" fillId="0" borderId="18" xfId="0" applyFont="1" applyBorder="1" applyAlignment="1" applyProtection="1">
      <alignment horizontal="center"/>
      <protection locked="0"/>
    </xf>
    <xf numFmtId="0" fontId="26" fillId="0" borderId="19" xfId="0" applyFont="1" applyBorder="1" applyAlignment="1" applyProtection="1">
      <alignment horizontal="center"/>
      <protection locked="0"/>
    </xf>
    <xf numFmtId="0" fontId="26" fillId="0" borderId="18"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5" fillId="9" borderId="21" xfId="0" applyFont="1" applyFill="1" applyBorder="1" applyAlignment="1" applyProtection="1">
      <alignment horizontal="center" vertical="center" wrapText="1"/>
      <protection locked="0"/>
    </xf>
    <xf numFmtId="0" fontId="5" fillId="9" borderId="23" xfId="0" applyFont="1" applyFill="1" applyBorder="1" applyAlignment="1" applyProtection="1">
      <alignment horizontal="center" vertical="center" wrapText="1"/>
      <protection locked="0"/>
    </xf>
    <xf numFmtId="0" fontId="5" fillId="9" borderId="22" xfId="0" applyFont="1" applyFill="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7" xfId="0" applyFont="1" applyBorder="1" applyAlignment="1" applyProtection="1">
      <alignment horizontal="left" vertical="top" wrapText="1"/>
      <protection locked="0"/>
    </xf>
    <xf numFmtId="0" fontId="5" fillId="0" borderId="1" xfId="0" applyFont="1" applyFill="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164" fontId="2" fillId="0" borderId="17" xfId="0" applyNumberFormat="1"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13" fillId="10" borderId="2" xfId="0" applyFont="1" applyFill="1" applyBorder="1" applyAlignment="1" applyProtection="1">
      <alignment horizontal="center" vertical="center" wrapText="1"/>
    </xf>
    <xf numFmtId="0" fontId="13" fillId="10" borderId="3" xfId="0" applyFont="1" applyFill="1" applyBorder="1" applyAlignment="1" applyProtection="1">
      <alignment horizontal="center" vertical="center" wrapText="1"/>
    </xf>
    <xf numFmtId="0" fontId="13" fillId="10" borderId="4" xfId="0" applyFont="1" applyFill="1" applyBorder="1" applyAlignment="1" applyProtection="1">
      <alignment horizontal="center" vertical="center" wrapText="1"/>
    </xf>
    <xf numFmtId="0" fontId="11" fillId="11" borderId="10" xfId="0" applyFont="1" applyFill="1" applyBorder="1" applyAlignment="1" applyProtection="1">
      <alignment horizontal="center" vertical="center" wrapText="1"/>
    </xf>
    <xf numFmtId="0" fontId="11" fillId="11" borderId="11" xfId="0" applyFont="1" applyFill="1" applyBorder="1" applyAlignment="1" applyProtection="1">
      <alignment horizontal="center" vertical="center" wrapText="1"/>
    </xf>
    <xf numFmtId="0" fontId="11" fillId="11" borderId="12" xfId="0" applyFont="1" applyFill="1" applyBorder="1" applyAlignment="1" applyProtection="1">
      <alignment horizontal="center" vertical="center" wrapText="1"/>
    </xf>
    <xf numFmtId="0" fontId="11" fillId="11" borderId="8" xfId="0" applyFont="1" applyFill="1" applyBorder="1" applyAlignment="1" applyProtection="1">
      <alignment horizontal="center" vertical="center" wrapText="1"/>
    </xf>
    <xf numFmtId="0" fontId="11" fillId="11" borderId="9" xfId="0" applyFont="1" applyFill="1" applyBorder="1" applyAlignment="1" applyProtection="1">
      <alignment horizontal="center" vertical="center" wrapText="1"/>
    </xf>
    <xf numFmtId="0" fontId="11" fillId="11" borderId="13" xfId="0" applyFont="1" applyFill="1" applyBorder="1" applyAlignment="1" applyProtection="1">
      <alignment horizontal="center" vertical="center" wrapText="1"/>
    </xf>
    <xf numFmtId="0" fontId="11" fillId="11" borderId="7" xfId="0" applyFont="1" applyFill="1" applyBorder="1" applyAlignment="1" applyProtection="1">
      <alignment horizontal="center" vertical="center" wrapText="1"/>
    </xf>
    <xf numFmtId="0" fontId="11" fillId="11" borderId="0" xfId="0" applyFont="1" applyFill="1" applyBorder="1" applyAlignment="1" applyProtection="1">
      <alignment horizontal="center" vertical="center" wrapText="1"/>
    </xf>
    <xf numFmtId="0" fontId="11" fillId="11" borderId="14" xfId="0" applyFont="1" applyFill="1" applyBorder="1" applyAlignment="1" applyProtection="1">
      <alignment horizontal="center" vertical="center" wrapText="1"/>
    </xf>
    <xf numFmtId="0" fontId="11" fillId="11" borderId="5" xfId="0" applyFont="1" applyFill="1" applyBorder="1" applyAlignment="1" applyProtection="1">
      <alignment horizontal="center" vertical="center" wrapText="1"/>
    </xf>
    <xf numFmtId="0" fontId="11" fillId="11" borderId="6" xfId="0" applyFont="1" applyFill="1" applyBorder="1" applyAlignment="1" applyProtection="1">
      <alignment horizontal="center" vertical="center" wrapText="1"/>
    </xf>
    <xf numFmtId="0" fontId="11" fillId="11" borderId="15" xfId="0" applyFont="1" applyFill="1" applyBorder="1" applyAlignment="1" applyProtection="1">
      <alignment horizontal="center" vertical="center" wrapText="1"/>
    </xf>
    <xf numFmtId="0" fontId="11" fillId="9" borderId="2"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9" xfId="0" applyFont="1" applyFill="1" applyBorder="1" applyAlignment="1" applyProtection="1">
      <alignment horizontal="center" vertical="center" wrapText="1"/>
    </xf>
    <xf numFmtId="0" fontId="3" fillId="9" borderId="13"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 fillId="9" borderId="0" xfId="0" applyFont="1" applyFill="1" applyBorder="1" applyAlignment="1" applyProtection="1">
      <alignment horizontal="center" vertical="center" wrapText="1"/>
    </xf>
    <xf numFmtId="0" fontId="3" fillId="9" borderId="14"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3" fillId="9" borderId="15" xfId="0" applyFont="1" applyFill="1" applyBorder="1" applyAlignment="1" applyProtection="1">
      <alignment horizontal="center" vertical="center" wrapText="1"/>
    </xf>
    <xf numFmtId="0" fontId="18" fillId="10" borderId="3" xfId="0" applyFont="1" applyFill="1" applyBorder="1" applyAlignment="1" applyProtection="1">
      <alignment horizontal="center" vertical="center" wrapText="1"/>
    </xf>
    <xf numFmtId="0" fontId="18" fillId="10" borderId="4" xfId="0" applyFont="1" applyFill="1" applyBorder="1" applyAlignment="1" applyProtection="1">
      <alignment horizontal="center" vertical="center" wrapText="1"/>
    </xf>
    <xf numFmtId="0" fontId="3" fillId="11" borderId="8" xfId="0" applyFont="1" applyFill="1" applyBorder="1" applyAlignment="1" applyProtection="1">
      <alignment horizontal="center" vertical="center" wrapText="1"/>
    </xf>
    <xf numFmtId="0" fontId="3" fillId="11" borderId="9" xfId="0" applyFont="1" applyFill="1" applyBorder="1" applyAlignment="1" applyProtection="1">
      <alignment horizontal="center" vertical="center" wrapText="1"/>
    </xf>
    <xf numFmtId="0" fontId="3" fillId="11" borderId="7" xfId="0" applyFont="1" applyFill="1" applyBorder="1" applyAlignment="1" applyProtection="1">
      <alignment horizontal="center" vertical="center" wrapText="1"/>
    </xf>
    <xf numFmtId="0" fontId="3" fillId="11" borderId="0" xfId="0" applyFont="1" applyFill="1" applyBorder="1" applyAlignment="1" applyProtection="1">
      <alignment horizontal="center" vertical="center" wrapText="1"/>
    </xf>
    <xf numFmtId="0" fontId="3" fillId="11" borderId="5" xfId="0" applyFont="1" applyFill="1" applyBorder="1" applyAlignment="1" applyProtection="1">
      <alignment horizontal="center" vertical="center" wrapText="1"/>
    </xf>
    <xf numFmtId="0" fontId="3" fillId="11" borderId="6" xfId="0" applyFont="1" applyFill="1" applyBorder="1" applyAlignment="1" applyProtection="1">
      <alignment horizontal="center" vertical="center" wrapText="1"/>
    </xf>
    <xf numFmtId="0" fontId="3" fillId="11" borderId="13" xfId="0" applyFont="1" applyFill="1" applyBorder="1" applyAlignment="1" applyProtection="1">
      <alignment horizontal="center" vertical="center" wrapText="1"/>
    </xf>
    <xf numFmtId="0" fontId="3" fillId="11" borderId="14" xfId="0" applyFont="1" applyFill="1" applyBorder="1" applyAlignment="1" applyProtection="1">
      <alignment horizontal="center" vertical="center" wrapText="1"/>
    </xf>
    <xf numFmtId="0" fontId="3" fillId="11" borderId="15" xfId="0" applyFont="1" applyFill="1" applyBorder="1" applyAlignment="1" applyProtection="1">
      <alignment horizontal="center" vertical="center" wrapText="1"/>
    </xf>
    <xf numFmtId="0" fontId="10" fillId="11" borderId="10" xfId="0" applyFont="1" applyFill="1" applyBorder="1" applyAlignment="1" applyProtection="1">
      <alignment horizontal="center" vertical="center" textRotation="90" wrapText="1"/>
    </xf>
    <xf numFmtId="0" fontId="10" fillId="11" borderId="11" xfId="0" applyFont="1" applyFill="1" applyBorder="1" applyAlignment="1" applyProtection="1">
      <alignment horizontal="center" vertical="center" textRotation="90" wrapText="1"/>
    </xf>
    <xf numFmtId="0" fontId="10" fillId="11" borderId="12" xfId="0" applyFont="1" applyFill="1" applyBorder="1" applyAlignment="1" applyProtection="1">
      <alignment horizontal="center" vertical="center" textRotation="90" wrapText="1"/>
    </xf>
    <xf numFmtId="0" fontId="11" fillId="9" borderId="8" xfId="0" applyFont="1" applyFill="1" applyBorder="1" applyAlignment="1" applyProtection="1">
      <alignment horizontal="center" vertical="center" wrapText="1"/>
    </xf>
    <xf numFmtId="0" fontId="11" fillId="9" borderId="13" xfId="0" applyFont="1" applyFill="1" applyBorder="1" applyAlignment="1" applyProtection="1">
      <alignment horizontal="center" vertical="center" wrapText="1"/>
    </xf>
    <xf numFmtId="0" fontId="11" fillId="9" borderId="7" xfId="0" applyFont="1" applyFill="1" applyBorder="1" applyAlignment="1" applyProtection="1">
      <alignment horizontal="center" vertical="center" wrapText="1"/>
    </xf>
    <xf numFmtId="0" fontId="11" fillId="9" borderId="14" xfId="0"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wrapText="1"/>
    </xf>
    <xf numFmtId="0" fontId="11" fillId="9" borderId="15" xfId="0" applyFont="1" applyFill="1" applyBorder="1" applyAlignment="1" applyProtection="1">
      <alignment horizontal="center" vertical="center" wrapText="1"/>
    </xf>
    <xf numFmtId="0" fontId="13" fillId="9" borderId="2" xfId="0" applyFont="1" applyFill="1" applyBorder="1" applyAlignment="1" applyProtection="1">
      <alignment horizontal="center" vertical="center" wrapText="1"/>
    </xf>
    <xf numFmtId="0" fontId="13" fillId="9" borderId="3" xfId="0" applyFont="1" applyFill="1" applyBorder="1" applyAlignment="1" applyProtection="1">
      <alignment horizontal="center" vertical="center" wrapText="1"/>
    </xf>
    <xf numFmtId="0" fontId="13" fillId="9" borderId="4"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textRotation="90" wrapText="1"/>
    </xf>
    <xf numFmtId="0" fontId="3" fillId="9" borderId="11" xfId="0" applyFont="1" applyFill="1" applyBorder="1" applyAlignment="1" applyProtection="1">
      <alignment horizontal="center" vertical="center" textRotation="90" wrapText="1"/>
    </xf>
    <xf numFmtId="0" fontId="3" fillId="9" borderId="12" xfId="0" applyFont="1" applyFill="1" applyBorder="1" applyAlignment="1" applyProtection="1">
      <alignment horizontal="center" vertical="center" textRotation="90" wrapText="1"/>
    </xf>
    <xf numFmtId="0" fontId="3" fillId="9" borderId="10" xfId="0" applyFont="1" applyFill="1" applyBorder="1" applyAlignment="1" applyProtection="1">
      <alignment horizontal="center" vertical="center" wrapText="1"/>
    </xf>
    <xf numFmtId="0" fontId="3" fillId="9" borderId="11" xfId="0"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11" fillId="9" borderId="0" xfId="0" applyFont="1" applyFill="1" applyBorder="1" applyAlignment="1" applyProtection="1">
      <alignment horizontal="center" vertical="center" wrapText="1"/>
    </xf>
    <xf numFmtId="0" fontId="11" fillId="9" borderId="6" xfId="0" applyFont="1" applyFill="1" applyBorder="1" applyAlignment="1" applyProtection="1">
      <alignment horizontal="center" vertical="center" wrapText="1"/>
    </xf>
    <xf numFmtId="0" fontId="11" fillId="9" borderId="10" xfId="0" applyFont="1" applyFill="1" applyBorder="1" applyAlignment="1" applyProtection="1">
      <alignment horizontal="center" vertical="center" wrapText="1"/>
    </xf>
    <xf numFmtId="0" fontId="11" fillId="9" borderId="11" xfId="0" applyFont="1" applyFill="1" applyBorder="1" applyAlignment="1" applyProtection="1">
      <alignment horizontal="center" vertical="center" wrapText="1"/>
    </xf>
    <xf numFmtId="0" fontId="11" fillId="9" borderId="12" xfId="0"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wrapText="1"/>
    </xf>
    <xf numFmtId="49" fontId="13" fillId="0" borderId="4" xfId="0" applyNumberFormat="1" applyFont="1" applyFill="1" applyBorder="1" applyAlignment="1" applyProtection="1">
      <alignment horizontal="center" vertical="center" wrapText="1"/>
    </xf>
    <xf numFmtId="14" fontId="13" fillId="0" borderId="2" xfId="0" applyNumberFormat="1"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 xfId="0" applyFont="1" applyBorder="1" applyAlignment="1" applyProtection="1">
      <alignment vertical="center" wrapText="1"/>
    </xf>
    <xf numFmtId="0" fontId="13" fillId="0" borderId="3" xfId="0" applyFont="1" applyBorder="1" applyAlignment="1" applyProtection="1">
      <alignment vertical="center" wrapText="1"/>
    </xf>
    <xf numFmtId="0" fontId="13" fillId="0" borderId="4" xfId="0" applyFont="1" applyBorder="1" applyAlignment="1" applyProtection="1">
      <alignment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5" fillId="12" borderId="8" xfId="0" applyFont="1" applyFill="1" applyBorder="1" applyAlignment="1" applyProtection="1">
      <alignment horizontal="center" vertical="center" wrapText="1"/>
    </xf>
    <xf numFmtId="0" fontId="15" fillId="12" borderId="9" xfId="0" applyFont="1" applyFill="1" applyBorder="1" applyAlignment="1" applyProtection="1">
      <alignment horizontal="center" vertical="center" wrapText="1"/>
    </xf>
    <xf numFmtId="0" fontId="15" fillId="12" borderId="13" xfId="0" applyFont="1" applyFill="1" applyBorder="1" applyAlignment="1" applyProtection="1">
      <alignment horizontal="center" vertical="center" wrapText="1"/>
    </xf>
    <xf numFmtId="0" fontId="15" fillId="12" borderId="5" xfId="0" applyFont="1" applyFill="1" applyBorder="1" applyAlignment="1" applyProtection="1">
      <alignment horizontal="center" vertical="center" wrapText="1"/>
    </xf>
    <xf numFmtId="0" fontId="15" fillId="12" borderId="6" xfId="0" applyFont="1" applyFill="1" applyBorder="1" applyAlignment="1" applyProtection="1">
      <alignment horizontal="center" vertical="center" wrapText="1"/>
    </xf>
    <xf numFmtId="0" fontId="15" fillId="12" borderId="15" xfId="0" applyFont="1" applyFill="1" applyBorder="1" applyAlignment="1" applyProtection="1">
      <alignment horizontal="center" vertical="center" wrapText="1"/>
    </xf>
    <xf numFmtId="0" fontId="5" fillId="0" borderId="35" xfId="0" applyFont="1" applyBorder="1" applyAlignment="1" applyProtection="1">
      <alignment horizontal="center" vertical="center" wrapText="1"/>
      <protection locked="0"/>
    </xf>
    <xf numFmtId="0" fontId="26" fillId="0" borderId="36" xfId="0" applyFont="1" applyBorder="1" applyProtection="1">
      <protection locked="0"/>
    </xf>
    <xf numFmtId="0" fontId="26" fillId="0" borderId="37" xfId="0" applyFont="1" applyBorder="1" applyProtection="1">
      <protection locked="0"/>
    </xf>
    <xf numFmtId="0" fontId="5" fillId="0" borderId="35" xfId="0" applyFont="1" applyBorder="1" applyAlignment="1" applyProtection="1">
      <alignment horizontal="left" vertical="center" wrapText="1"/>
      <protection locked="0"/>
    </xf>
    <xf numFmtId="0" fontId="5" fillId="13" borderId="35" xfId="0" applyFont="1" applyFill="1" applyBorder="1" applyAlignment="1" applyProtection="1">
      <alignment horizontal="center" vertical="center" wrapText="1"/>
      <protection locked="0"/>
    </xf>
    <xf numFmtId="165" fontId="5" fillId="0" borderId="35" xfId="0" applyNumberFormat="1" applyFont="1" applyBorder="1" applyAlignment="1" applyProtection="1">
      <alignment horizontal="center" vertical="center" wrapText="1"/>
      <protection locked="0"/>
    </xf>
    <xf numFmtId="49" fontId="5" fillId="0" borderId="17" xfId="0" applyNumberFormat="1" applyFont="1" applyBorder="1" applyAlignment="1" applyProtection="1">
      <alignment horizontal="left" vertical="center" wrapText="1"/>
      <protection locked="0"/>
    </xf>
    <xf numFmtId="0" fontId="34" fillId="14" borderId="40" xfId="0" applyFont="1" applyFill="1" applyBorder="1" applyAlignment="1" applyProtection="1">
      <alignment horizontal="center" vertical="center" wrapText="1"/>
      <protection locked="0"/>
    </xf>
    <xf numFmtId="164" fontId="29" fillId="0" borderId="17" xfId="0" applyNumberFormat="1" applyFont="1" applyBorder="1" applyAlignment="1" applyProtection="1">
      <alignment horizontal="center" vertical="center" wrapText="1"/>
      <protection locked="0"/>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xf>
    <xf numFmtId="0" fontId="2" fillId="0" borderId="0" xfId="2" applyFont="1" applyAlignment="1" applyProtection="1">
      <alignment vertical="center"/>
    </xf>
    <xf numFmtId="0" fontId="2" fillId="0" borderId="1" xfId="2" applyFont="1" applyBorder="1" applyAlignment="1" applyProtection="1">
      <alignment horizontal="center" vertical="center"/>
    </xf>
    <xf numFmtId="0" fontId="4" fillId="0" borderId="8" xfId="2" applyFont="1" applyBorder="1" applyAlignment="1" applyProtection="1">
      <alignment horizontal="center" vertical="center"/>
    </xf>
    <xf numFmtId="0" fontId="4" fillId="0" borderId="9" xfId="2" applyFont="1" applyBorder="1" applyAlignment="1" applyProtection="1">
      <alignment horizontal="center" vertical="center"/>
    </xf>
    <xf numFmtId="0" fontId="4" fillId="0" borderId="13" xfId="2" applyFont="1" applyBorder="1" applyAlignment="1" applyProtection="1">
      <alignment horizontal="center" vertical="center"/>
    </xf>
    <xf numFmtId="0" fontId="3" fillId="0" borderId="2" xfId="2" applyFont="1" applyFill="1" applyBorder="1" applyAlignment="1" applyProtection="1">
      <alignment vertical="center"/>
    </xf>
    <xf numFmtId="0" fontId="3" fillId="0" borderId="4" xfId="2" applyFont="1" applyFill="1" applyBorder="1" applyAlignment="1" applyProtection="1">
      <alignment vertical="center"/>
    </xf>
    <xf numFmtId="0" fontId="2" fillId="0" borderId="2"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0" xfId="2" applyFont="1" applyFill="1" applyAlignment="1" applyProtection="1">
      <alignment vertical="center"/>
    </xf>
    <xf numFmtId="0" fontId="4" fillId="0" borderId="5" xfId="2" applyFont="1" applyBorder="1" applyAlignment="1" applyProtection="1">
      <alignment horizontal="center" vertical="center"/>
    </xf>
    <xf numFmtId="0" fontId="4" fillId="0" borderId="6" xfId="2" applyFont="1" applyBorder="1" applyAlignment="1" applyProtection="1">
      <alignment horizontal="center" vertical="center"/>
    </xf>
    <xf numFmtId="0" fontId="4" fillId="0" borderId="15" xfId="2" applyFont="1" applyBorder="1" applyAlignment="1" applyProtection="1">
      <alignment horizontal="center" vertical="center"/>
    </xf>
    <xf numFmtId="49" fontId="2" fillId="0" borderId="2" xfId="2" applyNumberFormat="1" applyFont="1" applyFill="1" applyBorder="1" applyAlignment="1">
      <alignment horizontal="center" vertical="center"/>
    </xf>
    <xf numFmtId="49" fontId="2" fillId="0" borderId="4" xfId="2" applyNumberFormat="1" applyFont="1" applyFill="1" applyBorder="1" applyAlignment="1">
      <alignment horizontal="center" vertical="center"/>
    </xf>
    <xf numFmtId="0" fontId="36" fillId="12" borderId="8" xfId="2" applyFont="1" applyFill="1" applyBorder="1" applyAlignment="1" applyProtection="1">
      <alignment horizontal="center" vertical="center"/>
    </xf>
    <xf numFmtId="0" fontId="36" fillId="12" borderId="9" xfId="2" applyFont="1" applyFill="1" applyBorder="1" applyAlignment="1" applyProtection="1">
      <alignment horizontal="center" vertical="center"/>
    </xf>
    <xf numFmtId="0" fontId="36" fillId="12" borderId="13" xfId="2" applyFont="1" applyFill="1" applyBorder="1" applyAlignment="1" applyProtection="1">
      <alignment horizontal="center" vertical="center"/>
    </xf>
    <xf numFmtId="14" fontId="2" fillId="0" borderId="2" xfId="2" applyNumberFormat="1" applyFont="1" applyFill="1" applyBorder="1" applyAlignment="1">
      <alignment horizontal="center" vertical="center"/>
    </xf>
    <xf numFmtId="14" fontId="2" fillId="0" borderId="4" xfId="2" applyNumberFormat="1" applyFont="1" applyFill="1" applyBorder="1" applyAlignment="1">
      <alignment horizontal="center" vertical="center"/>
    </xf>
    <xf numFmtId="0" fontId="36" fillId="12" borderId="5" xfId="2" applyFont="1" applyFill="1" applyBorder="1" applyAlignment="1" applyProtection="1">
      <alignment horizontal="center" vertical="center"/>
    </xf>
    <xf numFmtId="0" fontId="36" fillId="12" borderId="6" xfId="2" applyFont="1" applyFill="1" applyBorder="1" applyAlignment="1" applyProtection="1">
      <alignment horizontal="center" vertical="center"/>
    </xf>
    <xf numFmtId="0" fontId="36" fillId="12" borderId="15" xfId="2" applyFont="1" applyFill="1" applyBorder="1" applyAlignment="1" applyProtection="1">
      <alignment horizontal="center" vertical="center"/>
    </xf>
    <xf numFmtId="0" fontId="37" fillId="0" borderId="1" xfId="2" applyFont="1" applyFill="1" applyBorder="1" applyAlignment="1" applyProtection="1">
      <alignment horizontal="center" vertical="center"/>
    </xf>
    <xf numFmtId="0" fontId="35" fillId="0" borderId="0" xfId="2" applyFont="1" applyFill="1" applyAlignment="1" applyProtection="1">
      <alignment vertical="center"/>
    </xf>
    <xf numFmtId="0" fontId="38" fillId="0" borderId="1" xfId="2" applyFont="1" applyFill="1" applyBorder="1" applyAlignment="1" applyProtection="1">
      <alignment horizontal="center" vertical="center"/>
    </xf>
    <xf numFmtId="0" fontId="6" fillId="0" borderId="0" xfId="2" applyFont="1" applyFill="1" applyAlignment="1" applyProtection="1">
      <alignment vertical="center"/>
    </xf>
    <xf numFmtId="0" fontId="7" fillId="15" borderId="16" xfId="0" applyFont="1" applyFill="1" applyBorder="1" applyAlignment="1">
      <alignment horizontal="center" vertical="center"/>
    </xf>
    <xf numFmtId="0" fontId="12" fillId="0" borderId="0" xfId="2" applyAlignment="1">
      <alignment vertical="center"/>
    </xf>
    <xf numFmtId="0" fontId="8" fillId="0" borderId="16" xfId="0" applyFont="1" applyFill="1" applyBorder="1" applyAlignment="1">
      <alignment horizontal="center" vertical="center" wrapText="1"/>
    </xf>
    <xf numFmtId="0" fontId="1" fillId="16" borderId="16" xfId="2" applyFont="1" applyFill="1" applyBorder="1" applyAlignment="1">
      <alignment horizontal="center" vertical="center"/>
    </xf>
    <xf numFmtId="0" fontId="1" fillId="16" borderId="16" xfId="2" applyFont="1" applyFill="1" applyBorder="1" applyAlignment="1">
      <alignment horizontal="center" vertical="center" wrapText="1"/>
    </xf>
    <xf numFmtId="0" fontId="7" fillId="17" borderId="16" xfId="0" applyFont="1" applyFill="1" applyBorder="1" applyAlignment="1">
      <alignment horizontal="center" vertical="center" wrapText="1"/>
    </xf>
    <xf numFmtId="14" fontId="0" fillId="0" borderId="16" xfId="2" applyNumberFormat="1" applyFont="1" applyBorder="1" applyAlignment="1">
      <alignment horizontal="center" vertical="center"/>
    </xf>
    <xf numFmtId="0" fontId="12" fillId="0" borderId="16" xfId="2" applyBorder="1" applyAlignment="1">
      <alignment horizontal="center" vertical="center"/>
    </xf>
    <xf numFmtId="14" fontId="12" fillId="0" borderId="16" xfId="2" applyNumberFormat="1" applyBorder="1" applyAlignment="1">
      <alignment horizontal="center" vertical="center"/>
    </xf>
  </cellXfs>
  <cellStyles count="3">
    <cellStyle name="Normal" xfId="0" builtinId="0"/>
    <cellStyle name="Normal 3" xfId="2"/>
    <cellStyle name="Porcentaje" xfId="1" builtinId="5"/>
  </cellStyles>
  <dxfs count="2909">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00B050"/>
        </patternFill>
      </fill>
    </dxf>
    <dxf>
      <font>
        <b/>
        <i val="0"/>
        <color auto="1"/>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1</xdr:row>
      <xdr:rowOff>76200</xdr:rowOff>
    </xdr:from>
    <xdr:to>
      <xdr:col>2</xdr:col>
      <xdr:colOff>0</xdr:colOff>
      <xdr:row>4</xdr:row>
      <xdr:rowOff>76200</xdr:rowOff>
    </xdr:to>
    <xdr:pic>
      <xdr:nvPicPr>
        <xdr:cNvPr id="2" name="1 Imagen">
          <a:extLst>
            <a:ext uri="{FF2B5EF4-FFF2-40B4-BE49-F238E27FC236}">
              <a16:creationId xmlns="" xmlns:a16="http://schemas.microsoft.com/office/drawing/2014/main" id="{340228AF-1DE2-48DD-AA51-6664726C64F6}"/>
            </a:ext>
          </a:extLst>
        </xdr:cNvPr>
        <xdr:cNvPicPr/>
      </xdr:nvPicPr>
      <xdr:blipFill rotWithShape="1">
        <a:blip xmlns:r="http://schemas.openxmlformats.org/officeDocument/2006/relationships" r:embed="rId1"/>
        <a:srcRect l="18538" t="14121" r="16522" b="15206"/>
        <a:stretch/>
      </xdr:blipFill>
      <xdr:spPr bwMode="auto">
        <a:xfrm>
          <a:off x="266701" y="238125"/>
          <a:ext cx="247649"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47624</xdr:colOff>
      <xdr:row>1</xdr:row>
      <xdr:rowOff>54427</xdr:rowOff>
    </xdr:from>
    <xdr:to>
      <xdr:col>3</xdr:col>
      <xdr:colOff>211791</xdr:colOff>
      <xdr:row>4</xdr:row>
      <xdr:rowOff>145676</xdr:rowOff>
    </xdr:to>
    <xdr:pic>
      <xdr:nvPicPr>
        <xdr:cNvPr id="2" name="image1.png">
          <a:extLst>
            <a:ext uri="{FF2B5EF4-FFF2-40B4-BE49-F238E27FC236}">
              <a16:creationId xmlns="" xmlns:a16="http://schemas.microsoft.com/office/drawing/2014/main" id="{6E97EE58-A179-46E0-BE84-F58D460C2E00}"/>
            </a:ext>
          </a:extLst>
        </xdr:cNvPr>
        <xdr:cNvPicPr/>
      </xdr:nvPicPr>
      <xdr:blipFill>
        <a:blip xmlns:r="http://schemas.openxmlformats.org/officeDocument/2006/relationships" r:embed="rId1"/>
        <a:srcRect l="18538" t="14121" r="16522" b="15206"/>
        <a:stretch>
          <a:fillRect/>
        </a:stretch>
      </xdr:blipFill>
      <xdr:spPr>
        <a:xfrm>
          <a:off x="170889" y="233721"/>
          <a:ext cx="848846" cy="830837"/>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P.%20BIENEST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20%20R.%20%20INVESTIGACI&#211;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20R.%20EXTENSI&#211;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20R.%20VICE%20AISTENTE%20DE%20ESTUDIO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R.%20GESTION%20DE%20TECNOLOGIAS%20Y%20SISTEMA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P.%20CONTROL%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DE-16%20MAPA%20DER%20IESGOS%20-%20GESTION%20DE%20CALIDA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DIVISI&#211;N%20DE%20RECURSOS%20HUMANOS%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uxpersonal1/Downloads/MAPA%20DE%20RIESGOS%20actualizado%20Mayo%20%202023%20gu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uxpersonal1/AppData/Local/Temp/Temp1_21_2023%20(6).zip/PARA%20ENVIAR%20REUNION%20DIVULGACI&#211;N%20POLITICA%20DEL%20RIESGO%20Y%20MAPA/FO-DE-16%20MAPA%20DE%20RIESG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20R.%20DIRECCIONAMIENTO%20ESTRATEGIC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20R.%20GESTION%20DE%20CALID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20R.%20SERVICIOS%20ACADEMICOS%20Y%20BIBLIOTEC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S"/>
      <sheetName val="TABLAS DE CRITERIOS"/>
      <sheetName val="MAPA NUEVO"/>
      <sheetName val="BD ID COLOR N"/>
    </sheetNames>
    <sheetDataSet>
      <sheetData sheetId="0">
        <row r="17">
          <cell r="AA17" t="str">
            <v xml:space="preserve">Afectación menor a 10 SMLMV </v>
          </cell>
        </row>
        <row r="18">
          <cell r="AA18" t="str">
            <v xml:space="preserve">Entre 10 y 50 SMLMV </v>
          </cell>
        </row>
        <row r="19">
          <cell r="AA19" t="str">
            <v xml:space="preserve">Afectación menor a 10 SMLMV </v>
          </cell>
        </row>
        <row r="20">
          <cell r="AA20" t="str">
            <v xml:space="preserve">Entre 50 y 100 SMLMV </v>
          </cell>
        </row>
        <row r="21">
          <cell r="AA21" t="str">
            <v xml:space="preserve">Entre 50 y 100 SMLMV </v>
          </cell>
        </row>
        <row r="22">
          <cell r="AA22" t="str">
            <v xml:space="preserve">Entre 10 y 50 SMLMV </v>
          </cell>
        </row>
        <row r="23">
          <cell r="AA23" t="str">
            <v xml:space="preserve">Entre 10 y 50 SMLMV </v>
          </cell>
        </row>
        <row r="24">
          <cell r="AA24" t="str">
            <v xml:space="preserve">Entre 10 y 50 SMLMV </v>
          </cell>
        </row>
      </sheetData>
      <sheetData sheetId="1"/>
      <sheetData sheetId="2">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CTUALIZACION"/>
      <sheetName val="FORMATO"/>
      <sheetName val="MENUS"/>
      <sheetName val="TABLAS DE CRITERIOS"/>
      <sheetName val="MAPA NUEVO"/>
      <sheetName val="BD ID COLOR N"/>
    </sheetNames>
    <sheetDataSet>
      <sheetData sheetId="0"/>
      <sheetData sheetId="1">
        <row r="89">
          <cell r="AA89"/>
        </row>
        <row r="93">
          <cell r="AA93"/>
        </row>
        <row r="94">
          <cell r="AA94"/>
        </row>
        <row r="100">
          <cell r="AA100"/>
        </row>
      </sheetData>
      <sheetData sheetId="2"/>
      <sheetData sheetId="3">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CTUALIZACION"/>
      <sheetName val="FORMATO"/>
      <sheetName val="MENUS"/>
      <sheetName val="TABLAS DE CRITERIOS"/>
      <sheetName val="MAPA NUEVO"/>
      <sheetName val="BD ID COLOR N"/>
    </sheetNames>
    <sheetDataSet>
      <sheetData sheetId="0"/>
      <sheetData sheetId="1">
        <row r="107">
          <cell r="AA107"/>
        </row>
        <row r="109">
          <cell r="AA109"/>
        </row>
      </sheetData>
      <sheetData sheetId="2"/>
      <sheetData sheetId="3">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CTUALIZACION"/>
      <sheetName val="FORMATO"/>
      <sheetName val="MENUS"/>
      <sheetName val="TABLAS DE CRITERIOS"/>
      <sheetName val="MAPA NUEVO"/>
      <sheetName val="BD ID COLOR N"/>
    </sheetNames>
    <sheetDataSet>
      <sheetData sheetId="0"/>
      <sheetData sheetId="1">
        <row r="112">
          <cell r="AA112"/>
        </row>
        <row r="113">
          <cell r="AA113"/>
        </row>
        <row r="114">
          <cell r="AA114"/>
        </row>
        <row r="115">
          <cell r="AA115"/>
        </row>
        <row r="117">
          <cell r="AA117"/>
        </row>
        <row r="118">
          <cell r="AA118"/>
        </row>
        <row r="119">
          <cell r="AA119"/>
        </row>
        <row r="120">
          <cell r="AA120"/>
        </row>
        <row r="121">
          <cell r="AA121"/>
        </row>
        <row r="122">
          <cell r="AA122"/>
        </row>
        <row r="123">
          <cell r="AA123"/>
        </row>
        <row r="124">
          <cell r="AA124"/>
        </row>
        <row r="125">
          <cell r="AA125"/>
        </row>
        <row r="126">
          <cell r="AA126"/>
        </row>
        <row r="128">
          <cell r="AA128"/>
        </row>
      </sheetData>
      <sheetData sheetId="2"/>
      <sheetData sheetId="3">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CTUALIZACION"/>
      <sheetName val="FORMATO"/>
      <sheetName val="MENUS"/>
      <sheetName val="TABLAS DE CRITERIOS"/>
      <sheetName val="MAPA NUEVO"/>
      <sheetName val="BD ID COLOR N"/>
    </sheetNames>
    <sheetDataSet>
      <sheetData sheetId="0"/>
      <sheetData sheetId="1">
        <row r="129">
          <cell r="AA129"/>
        </row>
        <row r="130">
          <cell r="AA130"/>
        </row>
        <row r="132">
          <cell r="AA132"/>
        </row>
        <row r="133">
          <cell r="AA133"/>
        </row>
        <row r="135">
          <cell r="AA135"/>
        </row>
        <row r="136">
          <cell r="AA136"/>
        </row>
        <row r="138">
          <cell r="AA138"/>
        </row>
        <row r="139">
          <cell r="AA139"/>
        </row>
        <row r="140">
          <cell r="AA140"/>
        </row>
        <row r="142">
          <cell r="AA142"/>
        </row>
        <row r="143">
          <cell r="AA143"/>
        </row>
        <row r="144">
          <cell r="AA144"/>
        </row>
      </sheetData>
      <sheetData sheetId="2"/>
      <sheetData sheetId="3">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S"/>
      <sheetName val="TABLAS DE CRITERIOS"/>
      <sheetName val="MAPA NUEVO"/>
      <sheetName val="BD ID COLOR N"/>
    </sheetNames>
    <sheetDataSet>
      <sheetData sheetId="0">
        <row r="25">
          <cell r="AA25" t="str">
            <v xml:space="preserve">Entre 100 y 500 SMLMV </v>
          </cell>
        </row>
        <row r="26">
          <cell r="AA26">
            <v>0</v>
          </cell>
        </row>
      </sheetData>
      <sheetData sheetId="1"/>
      <sheetData sheetId="2">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S"/>
      <sheetName val="TABLAS DE CRITERIOS"/>
      <sheetName val="MAPA NUEVO"/>
      <sheetName val="BD ID COLOR N"/>
    </sheetNames>
    <sheetDataSet>
      <sheetData sheetId="0"/>
      <sheetData sheetId="1" refreshError="1"/>
      <sheetData sheetId="2">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S"/>
      <sheetName val="TABLAS DE CRITERIOS"/>
      <sheetName val="MAPA NUEVO"/>
      <sheetName val="BD ID COLOR N"/>
    </sheetNames>
    <sheetDataSet>
      <sheetData sheetId="0"/>
      <sheetData sheetId="1" refreshError="1"/>
      <sheetData sheetId="2">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S"/>
      <sheetName val="TABLAS DE CRITERIOS"/>
      <sheetName val="MAPA NUEVO"/>
      <sheetName val="BD ID COLOR N"/>
    </sheetNames>
    <sheetDataSet>
      <sheetData sheetId="0" refreshError="1"/>
      <sheetData sheetId="1" refreshError="1"/>
      <sheetData sheetId="2" refreshError="1">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S"/>
      <sheetName val="TABLAS DE CRITERIOS"/>
      <sheetName val="MAPA NUEVO"/>
      <sheetName val="BD ID COLOR N"/>
    </sheetNames>
    <sheetDataSet>
      <sheetData sheetId="0" refreshError="1"/>
      <sheetData sheetId="1" refreshError="1"/>
      <sheetData sheetId="2" refreshError="1">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CTUALIZACION"/>
      <sheetName val="FORMATO"/>
      <sheetName val="MENUS"/>
      <sheetName val="TABLAS DE CRITERIOS"/>
      <sheetName val="MAPA NUEVO"/>
      <sheetName val="BD ID COLOR N"/>
    </sheetNames>
    <sheetDataSet>
      <sheetData sheetId="0"/>
      <sheetData sheetId="1"/>
      <sheetData sheetId="2"/>
      <sheetData sheetId="3">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CTUALIZACION"/>
      <sheetName val="FORMATO"/>
      <sheetName val="MENUS"/>
      <sheetName val="TABLAS DE CRITERIOS"/>
      <sheetName val="MAPA NUEVO"/>
      <sheetName val="BD ID COLOR N"/>
    </sheetNames>
    <sheetDataSet>
      <sheetData sheetId="0"/>
      <sheetData sheetId="1"/>
      <sheetData sheetId="2"/>
      <sheetData sheetId="3">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CTUALIZACION"/>
      <sheetName val="FORMATO"/>
      <sheetName val="MENUS"/>
      <sheetName val="TABLAS DE CRITERIOS"/>
      <sheetName val="MAPA NUEVO"/>
      <sheetName val="BD ID COLOR N"/>
    </sheetNames>
    <sheetDataSet>
      <sheetData sheetId="0"/>
      <sheetData sheetId="1"/>
      <sheetData sheetId="2"/>
      <sheetData sheetId="3">
        <row r="5">
          <cell r="F5" t="str">
            <v xml:space="preserve">Afectación menor a 10 SMLMV </v>
          </cell>
        </row>
        <row r="6">
          <cell r="F6" t="str">
            <v xml:space="preserve">Entre 10 y 50 SMLMV </v>
          </cell>
        </row>
        <row r="7">
          <cell r="F7" t="str">
            <v xml:space="preserve">Entre 50 y 100 SMLMV </v>
          </cell>
        </row>
        <row r="8">
          <cell r="F8" t="str">
            <v xml:space="preserve">Entre 100 y 500 SMLMV </v>
          </cell>
        </row>
        <row r="9">
          <cell r="F9" t="str">
            <v xml:space="preserve">Mayor a 500 SMLMV </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workbookViewId="0">
      <selection activeCell="T27" sqref="T27"/>
    </sheetView>
  </sheetViews>
  <sheetFormatPr baseColWidth="10" defaultColWidth="5.7109375" defaultRowHeight="15"/>
  <cols>
    <col min="1" max="1" width="2" style="285" customWidth="1"/>
    <col min="2" max="25" width="5.7109375" style="285"/>
    <col min="26" max="26" width="7.42578125" style="285" customWidth="1"/>
    <col min="27" max="27" width="1.85546875" style="285" customWidth="1"/>
    <col min="28" max="16384" width="5.7109375" style="285"/>
  </cols>
  <sheetData>
    <row r="1" spans="2:30" s="257" customFormat="1" ht="12.75" thickBot="1"/>
    <row r="2" spans="2:30" s="257" customFormat="1" ht="12.75" thickBot="1">
      <c r="B2" s="258"/>
      <c r="C2" s="258"/>
      <c r="D2" s="259" t="s">
        <v>130</v>
      </c>
      <c r="E2" s="260"/>
      <c r="F2" s="260"/>
      <c r="G2" s="260"/>
      <c r="H2" s="260"/>
      <c r="I2" s="260"/>
      <c r="J2" s="260"/>
      <c r="K2" s="260"/>
      <c r="L2" s="260"/>
      <c r="M2" s="260"/>
      <c r="N2" s="260"/>
      <c r="O2" s="260"/>
      <c r="P2" s="260"/>
      <c r="Q2" s="260"/>
      <c r="R2" s="260"/>
      <c r="S2" s="260"/>
      <c r="T2" s="260"/>
      <c r="U2" s="260"/>
      <c r="V2" s="261"/>
      <c r="W2" s="262" t="s">
        <v>132</v>
      </c>
      <c r="X2" s="263"/>
      <c r="Y2" s="264" t="s">
        <v>135</v>
      </c>
      <c r="Z2" s="265"/>
      <c r="AB2" s="266"/>
      <c r="AC2" s="266"/>
      <c r="AD2" s="266"/>
    </row>
    <row r="3" spans="2:30" s="257" customFormat="1" ht="12.75" thickBot="1">
      <c r="B3" s="258"/>
      <c r="C3" s="258"/>
      <c r="D3" s="267"/>
      <c r="E3" s="268"/>
      <c r="F3" s="268"/>
      <c r="G3" s="268"/>
      <c r="H3" s="268"/>
      <c r="I3" s="268"/>
      <c r="J3" s="268"/>
      <c r="K3" s="268"/>
      <c r="L3" s="268"/>
      <c r="M3" s="268"/>
      <c r="N3" s="268"/>
      <c r="O3" s="268"/>
      <c r="P3" s="268"/>
      <c r="Q3" s="268"/>
      <c r="R3" s="268"/>
      <c r="S3" s="268"/>
      <c r="T3" s="268"/>
      <c r="U3" s="268"/>
      <c r="V3" s="269"/>
      <c r="W3" s="262" t="s">
        <v>941</v>
      </c>
      <c r="X3" s="263"/>
      <c r="Y3" s="270" t="s">
        <v>154</v>
      </c>
      <c r="Z3" s="271"/>
    </row>
    <row r="4" spans="2:30" s="257" customFormat="1" ht="12.75" thickBot="1">
      <c r="B4" s="258"/>
      <c r="C4" s="258"/>
      <c r="D4" s="272" t="s">
        <v>131</v>
      </c>
      <c r="E4" s="273"/>
      <c r="F4" s="273"/>
      <c r="G4" s="273"/>
      <c r="H4" s="273"/>
      <c r="I4" s="273"/>
      <c r="J4" s="273"/>
      <c r="K4" s="273"/>
      <c r="L4" s="273"/>
      <c r="M4" s="273"/>
      <c r="N4" s="273"/>
      <c r="O4" s="273"/>
      <c r="P4" s="273"/>
      <c r="Q4" s="273"/>
      <c r="R4" s="273"/>
      <c r="S4" s="273"/>
      <c r="T4" s="273"/>
      <c r="U4" s="273"/>
      <c r="V4" s="274"/>
      <c r="W4" s="262" t="s">
        <v>112</v>
      </c>
      <c r="X4" s="263"/>
      <c r="Y4" s="275">
        <v>44737</v>
      </c>
      <c r="Z4" s="276"/>
    </row>
    <row r="5" spans="2:30" s="257" customFormat="1" ht="12.75" thickBot="1">
      <c r="B5" s="258"/>
      <c r="C5" s="258"/>
      <c r="D5" s="277"/>
      <c r="E5" s="278"/>
      <c r="F5" s="278"/>
      <c r="G5" s="278"/>
      <c r="H5" s="278"/>
      <c r="I5" s="278"/>
      <c r="J5" s="278"/>
      <c r="K5" s="278"/>
      <c r="L5" s="278"/>
      <c r="M5" s="278"/>
      <c r="N5" s="278"/>
      <c r="O5" s="278"/>
      <c r="P5" s="278"/>
      <c r="Q5" s="278"/>
      <c r="R5" s="278"/>
      <c r="S5" s="278"/>
      <c r="T5" s="278"/>
      <c r="U5" s="278"/>
      <c r="V5" s="279"/>
      <c r="W5" s="262" t="s">
        <v>942</v>
      </c>
      <c r="X5" s="263"/>
      <c r="Y5" s="264" t="s">
        <v>136</v>
      </c>
      <c r="Z5" s="265"/>
    </row>
    <row r="6" spans="2:30" s="281" customFormat="1" ht="13.5" thickBot="1">
      <c r="B6" s="280" t="s">
        <v>137</v>
      </c>
      <c r="C6" s="280"/>
      <c r="D6" s="280"/>
      <c r="E6" s="280"/>
      <c r="F6" s="280"/>
      <c r="G6" s="280"/>
      <c r="H6" s="280"/>
      <c r="I6" s="280"/>
      <c r="J6" s="280" t="s">
        <v>138</v>
      </c>
      <c r="K6" s="280"/>
      <c r="L6" s="280"/>
      <c r="M6" s="280"/>
      <c r="N6" s="280"/>
      <c r="O6" s="280"/>
      <c r="P6" s="280"/>
      <c r="Q6" s="280"/>
      <c r="R6" s="280"/>
      <c r="S6" s="280" t="s">
        <v>139</v>
      </c>
      <c r="T6" s="280"/>
      <c r="U6" s="280"/>
      <c r="V6" s="280"/>
      <c r="W6" s="280"/>
      <c r="X6" s="280"/>
      <c r="Y6" s="280"/>
      <c r="Z6" s="280"/>
    </row>
    <row r="7" spans="2:30" s="283" customFormat="1" ht="13.5" thickBot="1">
      <c r="B7" s="282" t="s">
        <v>943</v>
      </c>
      <c r="C7" s="282"/>
      <c r="D7" s="282"/>
      <c r="E7" s="282"/>
      <c r="F7" s="282"/>
      <c r="G7" s="282"/>
      <c r="H7" s="282"/>
      <c r="I7" s="282"/>
      <c r="J7" s="282" t="s">
        <v>141</v>
      </c>
      <c r="K7" s="282"/>
      <c r="L7" s="282"/>
      <c r="M7" s="282"/>
      <c r="N7" s="282"/>
      <c r="O7" s="282"/>
      <c r="P7" s="282"/>
      <c r="Q7" s="282"/>
      <c r="R7" s="282"/>
      <c r="S7" s="282" t="s">
        <v>142</v>
      </c>
      <c r="T7" s="282"/>
      <c r="U7" s="282"/>
      <c r="V7" s="282"/>
      <c r="W7" s="282"/>
      <c r="X7" s="282"/>
      <c r="Y7" s="282"/>
      <c r="Z7" s="282"/>
    </row>
    <row r="10" spans="2:30">
      <c r="B10" s="284" t="s">
        <v>944</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row>
    <row r="11" spans="2:30" ht="15" customHeight="1">
      <c r="B11" s="286" t="s">
        <v>945</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row>
    <row r="12" spans="2:30">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row>
    <row r="13" spans="2:30" ht="30" customHeight="1">
      <c r="B13" s="287" t="s">
        <v>946</v>
      </c>
      <c r="C13" s="287"/>
      <c r="D13" s="287"/>
      <c r="E13" s="287"/>
      <c r="F13" s="287"/>
      <c r="G13" s="287"/>
      <c r="H13" s="287"/>
      <c r="I13" s="287"/>
      <c r="J13" s="287" t="s">
        <v>947</v>
      </c>
      <c r="K13" s="287"/>
      <c r="L13" s="287"/>
      <c r="M13" s="287"/>
      <c r="N13" s="287"/>
      <c r="O13" s="287"/>
      <c r="P13" s="287"/>
      <c r="Q13" s="287"/>
      <c r="R13" s="287"/>
      <c r="S13" s="288" t="s">
        <v>948</v>
      </c>
      <c r="T13" s="288"/>
      <c r="U13" s="288"/>
      <c r="V13" s="288" t="s">
        <v>949</v>
      </c>
      <c r="W13" s="288"/>
      <c r="X13" s="288"/>
      <c r="Y13" s="289" t="s">
        <v>950</v>
      </c>
      <c r="Z13" s="289"/>
    </row>
    <row r="14" spans="2:30">
      <c r="B14" s="290">
        <v>45246</v>
      </c>
      <c r="C14" s="291"/>
      <c r="D14" s="291"/>
      <c r="E14" s="291"/>
      <c r="F14" s="291"/>
      <c r="G14" s="291"/>
      <c r="H14" s="291"/>
      <c r="I14" s="291"/>
      <c r="J14" s="291" t="s">
        <v>951</v>
      </c>
      <c r="K14" s="291"/>
      <c r="L14" s="291"/>
      <c r="M14" s="291"/>
      <c r="N14" s="291"/>
      <c r="O14" s="291"/>
      <c r="P14" s="291"/>
      <c r="Q14" s="291"/>
      <c r="R14" s="291"/>
      <c r="S14" s="291">
        <v>128</v>
      </c>
      <c r="T14" s="291"/>
      <c r="U14" s="291"/>
      <c r="V14" s="291">
        <v>127</v>
      </c>
      <c r="W14" s="291"/>
      <c r="X14" s="291"/>
      <c r="Y14" s="291">
        <v>21</v>
      </c>
      <c r="Z14" s="291"/>
    </row>
    <row r="15" spans="2:30">
      <c r="B15" s="290"/>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row>
    <row r="16" spans="2:30">
      <c r="B16" s="290"/>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row>
    <row r="17" spans="2:26">
      <c r="B17" s="292"/>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row>
    <row r="18" spans="2:26">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row>
  </sheetData>
  <mergeCells count="49">
    <mergeCell ref="B18:I18"/>
    <mergeCell ref="J18:R18"/>
    <mergeCell ref="S18:U18"/>
    <mergeCell ref="V18:X18"/>
    <mergeCell ref="Y18:Z18"/>
    <mergeCell ref="B16:I16"/>
    <mergeCell ref="J16:R16"/>
    <mergeCell ref="S16:U16"/>
    <mergeCell ref="V16:X16"/>
    <mergeCell ref="Y16:Z16"/>
    <mergeCell ref="B17:I17"/>
    <mergeCell ref="J17:R17"/>
    <mergeCell ref="S17:U17"/>
    <mergeCell ref="V17:X17"/>
    <mergeCell ref="Y17:Z17"/>
    <mergeCell ref="B14:I14"/>
    <mergeCell ref="J14:R14"/>
    <mergeCell ref="S14:U14"/>
    <mergeCell ref="V14:X14"/>
    <mergeCell ref="Y14:Z14"/>
    <mergeCell ref="B15:I15"/>
    <mergeCell ref="J15:R15"/>
    <mergeCell ref="S15:U15"/>
    <mergeCell ref="V15:X15"/>
    <mergeCell ref="Y15:Z15"/>
    <mergeCell ref="B10:Z10"/>
    <mergeCell ref="B11:Z12"/>
    <mergeCell ref="B13:I13"/>
    <mergeCell ref="J13:R13"/>
    <mergeCell ref="S13:U13"/>
    <mergeCell ref="V13:X13"/>
    <mergeCell ref="Y13:Z13"/>
    <mergeCell ref="Y5:Z5"/>
    <mergeCell ref="B6:I6"/>
    <mergeCell ref="J6:R6"/>
    <mergeCell ref="S6:Z6"/>
    <mergeCell ref="B7:I7"/>
    <mergeCell ref="J7:R7"/>
    <mergeCell ref="S7:Z7"/>
    <mergeCell ref="B2:C5"/>
    <mergeCell ref="D2:V3"/>
    <mergeCell ref="W2:X2"/>
    <mergeCell ref="Y2:Z2"/>
    <mergeCell ref="W3:X3"/>
    <mergeCell ref="Y3:Z3"/>
    <mergeCell ref="D4:V5"/>
    <mergeCell ref="W4:X4"/>
    <mergeCell ref="Y4:Z4"/>
    <mergeCell ref="W5:X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CD144"/>
  <sheetViews>
    <sheetView topLeftCell="V8" zoomScaleNormal="100" workbookViewId="0">
      <selection activeCell="AZ8" sqref="AZ8"/>
    </sheetView>
  </sheetViews>
  <sheetFormatPr baseColWidth="10" defaultColWidth="4.7109375" defaultRowHeight="12"/>
  <cols>
    <col min="1" max="1" width="1.85546875" style="18" customWidth="1"/>
    <col min="2" max="2" width="5.5703125" style="18" customWidth="1"/>
    <col min="3" max="4" width="4.7109375" style="18"/>
    <col min="5" max="5" width="6.28515625" style="18" customWidth="1"/>
    <col min="6" max="9" width="4.7109375" style="18"/>
    <col min="10" max="12" width="5.7109375" style="18" customWidth="1"/>
    <col min="13" max="15" width="4.7109375" style="18"/>
    <col min="16" max="19" width="5.7109375" style="18" customWidth="1"/>
    <col min="20" max="22" width="7" style="18" customWidth="1"/>
    <col min="23" max="23" width="8.5703125" style="18" customWidth="1"/>
    <col min="24" max="24" width="8.5703125" style="19" customWidth="1"/>
    <col min="25" max="25" width="17.5703125" style="18" customWidth="1"/>
    <col min="26" max="26" width="5.85546875" style="19" customWidth="1"/>
    <col min="27" max="28" width="6.7109375" style="18" customWidth="1"/>
    <col min="29" max="29" width="13.42578125" style="18" customWidth="1"/>
    <col min="30" max="30" width="4.5703125" style="18" bestFit="1" customWidth="1"/>
    <col min="31" max="32" width="7.28515625" style="18" customWidth="1"/>
    <col min="33" max="42" width="4.7109375" style="18"/>
    <col min="43" max="45" width="5.85546875" style="18" customWidth="1"/>
    <col min="46" max="46" width="16" style="18" customWidth="1"/>
    <col min="47" max="47" width="5" style="18" customWidth="1"/>
    <col min="48" max="48" width="14" style="18" customWidth="1"/>
    <col min="49" max="49" width="4.7109375" style="18"/>
    <col min="50" max="51" width="5.7109375" style="18" customWidth="1"/>
    <col min="52" max="78" width="4.7109375" style="18"/>
    <col min="79" max="79" width="8.85546875" style="18" customWidth="1"/>
    <col min="80" max="82" width="4.7109375" style="18"/>
    <col min="83" max="83" width="1.85546875" style="18" customWidth="1"/>
    <col min="84" max="16384" width="4.7109375" style="18"/>
  </cols>
  <sheetData>
    <row r="1" spans="2:82" s="23" customFormat="1" ht="14.25" customHeight="1" thickBot="1">
      <c r="X1" s="24"/>
      <c r="Z1" s="24"/>
    </row>
    <row r="2" spans="2:82" s="23" customFormat="1" ht="20.100000000000001" customHeight="1" thickBot="1">
      <c r="B2" s="225"/>
      <c r="C2" s="226"/>
      <c r="D2" s="227"/>
      <c r="E2" s="234" t="s">
        <v>130</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6"/>
      <c r="BY2" s="222" t="s">
        <v>132</v>
      </c>
      <c r="BZ2" s="223"/>
      <c r="CA2" s="224"/>
      <c r="CB2" s="212" t="s">
        <v>135</v>
      </c>
      <c r="CC2" s="213"/>
      <c r="CD2" s="214"/>
    </row>
    <row r="3" spans="2:82" s="23" customFormat="1" ht="20.100000000000001" customHeight="1" thickBot="1">
      <c r="B3" s="228"/>
      <c r="C3" s="229"/>
      <c r="D3" s="230"/>
      <c r="E3" s="237"/>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9"/>
      <c r="BY3" s="222" t="s">
        <v>133</v>
      </c>
      <c r="BZ3" s="223"/>
      <c r="CA3" s="224"/>
      <c r="CB3" s="215" t="s">
        <v>154</v>
      </c>
      <c r="CC3" s="216"/>
      <c r="CD3" s="217"/>
    </row>
    <row r="4" spans="2:82" s="23" customFormat="1" ht="20.100000000000001" customHeight="1" thickBot="1">
      <c r="B4" s="228"/>
      <c r="C4" s="229"/>
      <c r="D4" s="230"/>
      <c r="E4" s="240" t="s">
        <v>131</v>
      </c>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2"/>
      <c r="BY4" s="222" t="s">
        <v>112</v>
      </c>
      <c r="BZ4" s="223"/>
      <c r="CA4" s="224"/>
      <c r="CB4" s="218">
        <v>44737</v>
      </c>
      <c r="CC4" s="219"/>
      <c r="CD4" s="220"/>
    </row>
    <row r="5" spans="2:82" s="23" customFormat="1" ht="20.100000000000001" customHeight="1" thickBot="1">
      <c r="B5" s="231"/>
      <c r="C5" s="232"/>
      <c r="D5" s="233"/>
      <c r="E5" s="243"/>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5"/>
      <c r="BY5" s="222" t="s">
        <v>134</v>
      </c>
      <c r="BZ5" s="223"/>
      <c r="CA5" s="224"/>
      <c r="CB5" s="221" t="s">
        <v>136</v>
      </c>
      <c r="CC5" s="219"/>
      <c r="CD5" s="220"/>
    </row>
    <row r="6" spans="2:82" s="25" customFormat="1" ht="20.100000000000001" customHeight="1" thickBot="1">
      <c r="B6" s="206" t="s">
        <v>137</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8"/>
      <c r="AC6" s="206" t="s">
        <v>138</v>
      </c>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8"/>
      <c r="BD6" s="206" t="s">
        <v>139</v>
      </c>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8"/>
    </row>
    <row r="7" spans="2:82" s="26" customFormat="1" ht="20.100000000000001" customHeight="1" thickBot="1">
      <c r="B7" s="209" t="s">
        <v>140</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1"/>
      <c r="AC7" s="209" t="s">
        <v>141</v>
      </c>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1"/>
      <c r="BD7" s="209" t="s">
        <v>142</v>
      </c>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1"/>
    </row>
    <row r="8" spans="2:82" s="23" customFormat="1" ht="12.75" thickBot="1">
      <c r="X8" s="24"/>
      <c r="Z8" s="24"/>
    </row>
    <row r="9" spans="2:82" s="26" customFormat="1" ht="39.950000000000003" customHeight="1" thickBot="1">
      <c r="B9" s="144" t="s">
        <v>46</v>
      </c>
      <c r="C9" s="145"/>
      <c r="D9" s="145"/>
      <c r="E9" s="145"/>
      <c r="F9" s="145"/>
      <c r="G9" s="145"/>
      <c r="H9" s="145"/>
      <c r="I9" s="145"/>
      <c r="J9" s="145"/>
      <c r="K9" s="145"/>
      <c r="L9" s="145"/>
      <c r="M9" s="145"/>
      <c r="N9" s="145"/>
      <c r="O9" s="145"/>
      <c r="P9" s="145"/>
      <c r="Q9" s="145"/>
      <c r="R9" s="145"/>
      <c r="S9" s="145"/>
      <c r="T9" s="145"/>
      <c r="U9" s="145"/>
      <c r="V9" s="146"/>
      <c r="W9" s="144" t="s">
        <v>93</v>
      </c>
      <c r="X9" s="145"/>
      <c r="Y9" s="145"/>
      <c r="Z9" s="145"/>
      <c r="AA9" s="145"/>
      <c r="AB9" s="145"/>
      <c r="AC9" s="145"/>
      <c r="AD9" s="145"/>
      <c r="AE9" s="145"/>
      <c r="AF9" s="146"/>
      <c r="AG9" s="144" t="s">
        <v>95</v>
      </c>
      <c r="AH9" s="145"/>
      <c r="AI9" s="145"/>
      <c r="AJ9" s="145"/>
      <c r="AK9" s="145"/>
      <c r="AL9" s="145"/>
      <c r="AM9" s="145"/>
      <c r="AN9" s="145"/>
      <c r="AO9" s="145"/>
      <c r="AP9" s="145"/>
      <c r="AQ9" s="145"/>
      <c r="AR9" s="145"/>
      <c r="AS9" s="146"/>
      <c r="AT9" s="144" t="s">
        <v>104</v>
      </c>
      <c r="AU9" s="171"/>
      <c r="AV9" s="171"/>
      <c r="AW9" s="171"/>
      <c r="AX9" s="171"/>
      <c r="AY9" s="171"/>
      <c r="AZ9" s="172"/>
      <c r="BA9" s="144" t="s">
        <v>111</v>
      </c>
      <c r="BB9" s="145"/>
      <c r="BC9" s="145"/>
      <c r="BD9" s="145"/>
      <c r="BE9" s="145"/>
      <c r="BF9" s="145"/>
      <c r="BG9" s="145"/>
      <c r="BH9" s="145"/>
      <c r="BI9" s="145"/>
      <c r="BJ9" s="145"/>
      <c r="BK9" s="145"/>
      <c r="BL9" s="145"/>
      <c r="BM9" s="145"/>
      <c r="BN9" s="145"/>
      <c r="BO9" s="145"/>
      <c r="BP9" s="145"/>
      <c r="BQ9" s="145"/>
      <c r="BR9" s="146"/>
      <c r="BS9" s="144" t="s">
        <v>116</v>
      </c>
      <c r="BT9" s="145"/>
      <c r="BU9" s="145"/>
      <c r="BV9" s="145"/>
      <c r="BW9" s="145"/>
      <c r="BX9" s="145"/>
      <c r="BY9" s="145"/>
      <c r="BZ9" s="145"/>
      <c r="CA9" s="145"/>
      <c r="CB9" s="145"/>
      <c r="CC9" s="145"/>
      <c r="CD9" s="146"/>
    </row>
    <row r="10" spans="2:82" s="25" customFormat="1" ht="20.100000000000001" customHeight="1" thickBot="1">
      <c r="B10" s="159" t="s">
        <v>114</v>
      </c>
      <c r="C10" s="160"/>
      <c r="D10" s="160"/>
      <c r="E10" s="160"/>
      <c r="F10" s="160"/>
      <c r="G10" s="160"/>
      <c r="H10" s="160"/>
      <c r="I10" s="161"/>
      <c r="J10" s="159" t="s">
        <v>118</v>
      </c>
      <c r="K10" s="160"/>
      <c r="L10" s="160"/>
      <c r="M10" s="160"/>
      <c r="N10" s="160"/>
      <c r="O10" s="160"/>
      <c r="P10" s="160"/>
      <c r="Q10" s="160"/>
      <c r="R10" s="160"/>
      <c r="S10" s="160"/>
      <c r="T10" s="160"/>
      <c r="U10" s="160"/>
      <c r="V10" s="161"/>
      <c r="W10" s="185" t="s">
        <v>129</v>
      </c>
      <c r="X10" s="186"/>
      <c r="Y10" s="185" t="s">
        <v>47</v>
      </c>
      <c r="Z10" s="203" t="s">
        <v>56</v>
      </c>
      <c r="AA10" s="185" t="s">
        <v>57</v>
      </c>
      <c r="AB10" s="186"/>
      <c r="AC10" s="185" t="s">
        <v>66</v>
      </c>
      <c r="AD10" s="203" t="s">
        <v>56</v>
      </c>
      <c r="AE10" s="185" t="s">
        <v>72</v>
      </c>
      <c r="AF10" s="186"/>
      <c r="AG10" s="185" t="s">
        <v>74</v>
      </c>
      <c r="AH10" s="200"/>
      <c r="AI10" s="200"/>
      <c r="AJ10" s="186"/>
      <c r="AK10" s="191" t="s">
        <v>92</v>
      </c>
      <c r="AL10" s="192"/>
      <c r="AM10" s="192"/>
      <c r="AN10" s="192"/>
      <c r="AO10" s="192"/>
      <c r="AP10" s="193"/>
      <c r="AQ10" s="162" t="s">
        <v>94</v>
      </c>
      <c r="AR10" s="163"/>
      <c r="AS10" s="164"/>
      <c r="AT10" s="162" t="s">
        <v>96</v>
      </c>
      <c r="AU10" s="197" t="s">
        <v>56</v>
      </c>
      <c r="AV10" s="197" t="s">
        <v>97</v>
      </c>
      <c r="AW10" s="197" t="s">
        <v>56</v>
      </c>
      <c r="AX10" s="162" t="s">
        <v>148</v>
      </c>
      <c r="AY10" s="164"/>
      <c r="AZ10" s="194" t="s">
        <v>98</v>
      </c>
      <c r="BA10" s="162" t="s">
        <v>105</v>
      </c>
      <c r="BB10" s="163"/>
      <c r="BC10" s="163"/>
      <c r="BD10" s="164"/>
      <c r="BE10" s="162" t="s">
        <v>108</v>
      </c>
      <c r="BF10" s="163"/>
      <c r="BG10" s="163"/>
      <c r="BH10" s="163"/>
      <c r="BI10" s="163"/>
      <c r="BJ10" s="164"/>
      <c r="BK10" s="162" t="s">
        <v>109</v>
      </c>
      <c r="BL10" s="163"/>
      <c r="BM10" s="163"/>
      <c r="BN10" s="164"/>
      <c r="BO10" s="162" t="s">
        <v>110</v>
      </c>
      <c r="BP10" s="163"/>
      <c r="BQ10" s="163"/>
      <c r="BR10" s="164"/>
      <c r="BS10" s="162" t="s">
        <v>112</v>
      </c>
      <c r="BT10" s="163"/>
      <c r="BU10" s="164"/>
      <c r="BV10" s="162" t="s">
        <v>113</v>
      </c>
      <c r="BW10" s="163"/>
      <c r="BX10" s="164"/>
      <c r="BY10" s="162" t="s">
        <v>114</v>
      </c>
      <c r="BZ10" s="163"/>
      <c r="CA10" s="164"/>
      <c r="CB10" s="162" t="s">
        <v>115</v>
      </c>
      <c r="CC10" s="163"/>
      <c r="CD10" s="164"/>
    </row>
    <row r="11" spans="2:82" s="27" customFormat="1" ht="12" customHeight="1">
      <c r="B11" s="147" t="s">
        <v>0</v>
      </c>
      <c r="C11" s="150" t="s">
        <v>1</v>
      </c>
      <c r="D11" s="151"/>
      <c r="E11" s="152"/>
      <c r="F11" s="150" t="s">
        <v>2</v>
      </c>
      <c r="G11" s="151"/>
      <c r="H11" s="151"/>
      <c r="I11" s="152"/>
      <c r="J11" s="150" t="s">
        <v>73</v>
      </c>
      <c r="K11" s="151"/>
      <c r="L11" s="152"/>
      <c r="M11" s="150" t="s">
        <v>75</v>
      </c>
      <c r="N11" s="151"/>
      <c r="O11" s="152"/>
      <c r="P11" s="150" t="s">
        <v>76</v>
      </c>
      <c r="Q11" s="151"/>
      <c r="R11" s="151"/>
      <c r="S11" s="152"/>
      <c r="T11" s="150" t="s">
        <v>77</v>
      </c>
      <c r="U11" s="151"/>
      <c r="V11" s="152"/>
      <c r="W11" s="187"/>
      <c r="X11" s="188"/>
      <c r="Y11" s="187"/>
      <c r="Z11" s="204"/>
      <c r="AA11" s="187"/>
      <c r="AB11" s="188"/>
      <c r="AC11" s="187"/>
      <c r="AD11" s="204"/>
      <c r="AE11" s="187"/>
      <c r="AF11" s="188"/>
      <c r="AG11" s="187"/>
      <c r="AH11" s="201"/>
      <c r="AI11" s="201"/>
      <c r="AJ11" s="188"/>
      <c r="AK11" s="182" t="s">
        <v>81</v>
      </c>
      <c r="AL11" s="182" t="s">
        <v>82</v>
      </c>
      <c r="AM11" s="182" t="s">
        <v>85</v>
      </c>
      <c r="AN11" s="182" t="s">
        <v>87</v>
      </c>
      <c r="AO11" s="182" t="s">
        <v>91</v>
      </c>
      <c r="AP11" s="182" t="s">
        <v>117</v>
      </c>
      <c r="AQ11" s="165"/>
      <c r="AR11" s="166"/>
      <c r="AS11" s="167"/>
      <c r="AT11" s="165"/>
      <c r="AU11" s="198"/>
      <c r="AV11" s="198"/>
      <c r="AW11" s="198"/>
      <c r="AX11" s="165"/>
      <c r="AY11" s="167"/>
      <c r="AZ11" s="195"/>
      <c r="BA11" s="165"/>
      <c r="BB11" s="166"/>
      <c r="BC11" s="166"/>
      <c r="BD11" s="167"/>
      <c r="BE11" s="165"/>
      <c r="BF11" s="166"/>
      <c r="BG11" s="166"/>
      <c r="BH11" s="166"/>
      <c r="BI11" s="166"/>
      <c r="BJ11" s="167"/>
      <c r="BK11" s="165"/>
      <c r="BL11" s="166"/>
      <c r="BM11" s="166"/>
      <c r="BN11" s="167"/>
      <c r="BO11" s="165"/>
      <c r="BP11" s="166"/>
      <c r="BQ11" s="166"/>
      <c r="BR11" s="167"/>
      <c r="BS11" s="165"/>
      <c r="BT11" s="166"/>
      <c r="BU11" s="167"/>
      <c r="BV11" s="165"/>
      <c r="BW11" s="166"/>
      <c r="BX11" s="167"/>
      <c r="BY11" s="165"/>
      <c r="BZ11" s="166"/>
      <c r="CA11" s="167"/>
      <c r="CB11" s="165"/>
      <c r="CC11" s="166"/>
      <c r="CD11" s="167"/>
    </row>
    <row r="12" spans="2:82" s="27" customFormat="1" ht="15" customHeight="1">
      <c r="B12" s="148"/>
      <c r="C12" s="153"/>
      <c r="D12" s="154"/>
      <c r="E12" s="155"/>
      <c r="F12" s="153"/>
      <c r="G12" s="154"/>
      <c r="H12" s="154"/>
      <c r="I12" s="155"/>
      <c r="J12" s="153"/>
      <c r="K12" s="154"/>
      <c r="L12" s="155"/>
      <c r="M12" s="153"/>
      <c r="N12" s="154"/>
      <c r="O12" s="155"/>
      <c r="P12" s="153"/>
      <c r="Q12" s="154"/>
      <c r="R12" s="154"/>
      <c r="S12" s="155"/>
      <c r="T12" s="153"/>
      <c r="U12" s="154"/>
      <c r="V12" s="155"/>
      <c r="W12" s="187"/>
      <c r="X12" s="188"/>
      <c r="Y12" s="187"/>
      <c r="Z12" s="204"/>
      <c r="AA12" s="187"/>
      <c r="AB12" s="188"/>
      <c r="AC12" s="187"/>
      <c r="AD12" s="204"/>
      <c r="AE12" s="187"/>
      <c r="AF12" s="188"/>
      <c r="AG12" s="187"/>
      <c r="AH12" s="201"/>
      <c r="AI12" s="201"/>
      <c r="AJ12" s="188"/>
      <c r="AK12" s="183"/>
      <c r="AL12" s="183"/>
      <c r="AM12" s="183"/>
      <c r="AN12" s="183"/>
      <c r="AO12" s="183"/>
      <c r="AP12" s="183"/>
      <c r="AQ12" s="165"/>
      <c r="AR12" s="166"/>
      <c r="AS12" s="167"/>
      <c r="AT12" s="165"/>
      <c r="AU12" s="198"/>
      <c r="AV12" s="198"/>
      <c r="AW12" s="198"/>
      <c r="AX12" s="165"/>
      <c r="AY12" s="167"/>
      <c r="AZ12" s="195"/>
      <c r="BA12" s="165"/>
      <c r="BB12" s="166"/>
      <c r="BC12" s="166"/>
      <c r="BD12" s="167"/>
      <c r="BE12" s="165"/>
      <c r="BF12" s="166"/>
      <c r="BG12" s="166"/>
      <c r="BH12" s="166"/>
      <c r="BI12" s="166"/>
      <c r="BJ12" s="167"/>
      <c r="BK12" s="165"/>
      <c r="BL12" s="166"/>
      <c r="BM12" s="166"/>
      <c r="BN12" s="167"/>
      <c r="BO12" s="165"/>
      <c r="BP12" s="166"/>
      <c r="BQ12" s="166"/>
      <c r="BR12" s="167"/>
      <c r="BS12" s="165"/>
      <c r="BT12" s="166"/>
      <c r="BU12" s="167"/>
      <c r="BV12" s="165"/>
      <c r="BW12" s="166"/>
      <c r="BX12" s="167"/>
      <c r="BY12" s="165"/>
      <c r="BZ12" s="166"/>
      <c r="CA12" s="167"/>
      <c r="CB12" s="165"/>
      <c r="CC12" s="166"/>
      <c r="CD12" s="167"/>
    </row>
    <row r="13" spans="2:82" s="27" customFormat="1" ht="15" customHeight="1" thickBot="1">
      <c r="B13" s="148"/>
      <c r="C13" s="153"/>
      <c r="D13" s="154"/>
      <c r="E13" s="155"/>
      <c r="F13" s="153"/>
      <c r="G13" s="154"/>
      <c r="H13" s="154"/>
      <c r="I13" s="155"/>
      <c r="J13" s="153"/>
      <c r="K13" s="154"/>
      <c r="L13" s="155"/>
      <c r="M13" s="153"/>
      <c r="N13" s="154"/>
      <c r="O13" s="155"/>
      <c r="P13" s="153"/>
      <c r="Q13" s="154"/>
      <c r="R13" s="154"/>
      <c r="S13" s="155"/>
      <c r="T13" s="153"/>
      <c r="U13" s="154"/>
      <c r="V13" s="155"/>
      <c r="W13" s="187"/>
      <c r="X13" s="188"/>
      <c r="Y13" s="187"/>
      <c r="Z13" s="204"/>
      <c r="AA13" s="187"/>
      <c r="AB13" s="188"/>
      <c r="AC13" s="187"/>
      <c r="AD13" s="204"/>
      <c r="AE13" s="187"/>
      <c r="AF13" s="188"/>
      <c r="AG13" s="187"/>
      <c r="AH13" s="201"/>
      <c r="AI13" s="201"/>
      <c r="AJ13" s="188"/>
      <c r="AK13" s="183"/>
      <c r="AL13" s="183"/>
      <c r="AM13" s="183"/>
      <c r="AN13" s="183"/>
      <c r="AO13" s="183"/>
      <c r="AP13" s="183"/>
      <c r="AQ13" s="165"/>
      <c r="AR13" s="166"/>
      <c r="AS13" s="167"/>
      <c r="AT13" s="165"/>
      <c r="AU13" s="198"/>
      <c r="AV13" s="198"/>
      <c r="AW13" s="198"/>
      <c r="AX13" s="165"/>
      <c r="AY13" s="167"/>
      <c r="AZ13" s="195"/>
      <c r="BA13" s="165"/>
      <c r="BB13" s="166"/>
      <c r="BC13" s="166"/>
      <c r="BD13" s="167"/>
      <c r="BE13" s="168"/>
      <c r="BF13" s="169"/>
      <c r="BG13" s="169"/>
      <c r="BH13" s="169"/>
      <c r="BI13" s="169"/>
      <c r="BJ13" s="170"/>
      <c r="BK13" s="165"/>
      <c r="BL13" s="166"/>
      <c r="BM13" s="166"/>
      <c r="BN13" s="167"/>
      <c r="BO13" s="165"/>
      <c r="BP13" s="166"/>
      <c r="BQ13" s="166"/>
      <c r="BR13" s="167"/>
      <c r="BS13" s="165"/>
      <c r="BT13" s="166"/>
      <c r="BU13" s="167"/>
      <c r="BV13" s="165"/>
      <c r="BW13" s="166"/>
      <c r="BX13" s="167"/>
      <c r="BY13" s="165"/>
      <c r="BZ13" s="166"/>
      <c r="CA13" s="167"/>
      <c r="CB13" s="165"/>
      <c r="CC13" s="166"/>
      <c r="CD13" s="167"/>
    </row>
    <row r="14" spans="2:82" s="27" customFormat="1" ht="15" customHeight="1">
      <c r="B14" s="148"/>
      <c r="C14" s="153"/>
      <c r="D14" s="154"/>
      <c r="E14" s="155"/>
      <c r="F14" s="153"/>
      <c r="G14" s="154"/>
      <c r="H14" s="154"/>
      <c r="I14" s="155"/>
      <c r="J14" s="153"/>
      <c r="K14" s="154"/>
      <c r="L14" s="155"/>
      <c r="M14" s="153"/>
      <c r="N14" s="154"/>
      <c r="O14" s="155"/>
      <c r="P14" s="153"/>
      <c r="Q14" s="154"/>
      <c r="R14" s="154"/>
      <c r="S14" s="155"/>
      <c r="T14" s="153"/>
      <c r="U14" s="154"/>
      <c r="V14" s="155"/>
      <c r="W14" s="187"/>
      <c r="X14" s="188"/>
      <c r="Y14" s="187"/>
      <c r="Z14" s="204"/>
      <c r="AA14" s="187"/>
      <c r="AB14" s="188"/>
      <c r="AC14" s="187"/>
      <c r="AD14" s="204"/>
      <c r="AE14" s="187"/>
      <c r="AF14" s="188"/>
      <c r="AG14" s="187"/>
      <c r="AH14" s="201"/>
      <c r="AI14" s="201"/>
      <c r="AJ14" s="188"/>
      <c r="AK14" s="183"/>
      <c r="AL14" s="183"/>
      <c r="AM14" s="183"/>
      <c r="AN14" s="183"/>
      <c r="AO14" s="183"/>
      <c r="AP14" s="183"/>
      <c r="AQ14" s="165"/>
      <c r="AR14" s="166"/>
      <c r="AS14" s="167"/>
      <c r="AT14" s="165"/>
      <c r="AU14" s="198"/>
      <c r="AV14" s="198"/>
      <c r="AW14" s="198"/>
      <c r="AX14" s="165"/>
      <c r="AY14" s="167"/>
      <c r="AZ14" s="195"/>
      <c r="BA14" s="165"/>
      <c r="BB14" s="166"/>
      <c r="BC14" s="166"/>
      <c r="BD14" s="167"/>
      <c r="BE14" s="173" t="s">
        <v>106</v>
      </c>
      <c r="BF14" s="174"/>
      <c r="BG14" s="174"/>
      <c r="BH14" s="173" t="s">
        <v>107</v>
      </c>
      <c r="BI14" s="174"/>
      <c r="BJ14" s="179"/>
      <c r="BK14" s="165"/>
      <c r="BL14" s="166"/>
      <c r="BM14" s="166"/>
      <c r="BN14" s="167"/>
      <c r="BO14" s="165"/>
      <c r="BP14" s="166"/>
      <c r="BQ14" s="166"/>
      <c r="BR14" s="167"/>
      <c r="BS14" s="165"/>
      <c r="BT14" s="166"/>
      <c r="BU14" s="167"/>
      <c r="BV14" s="165"/>
      <c r="BW14" s="166"/>
      <c r="BX14" s="167"/>
      <c r="BY14" s="165"/>
      <c r="BZ14" s="166"/>
      <c r="CA14" s="167"/>
      <c r="CB14" s="165"/>
      <c r="CC14" s="166"/>
      <c r="CD14" s="167"/>
    </row>
    <row r="15" spans="2:82" s="27" customFormat="1" ht="15" customHeight="1">
      <c r="B15" s="148"/>
      <c r="C15" s="153"/>
      <c r="D15" s="154"/>
      <c r="E15" s="155"/>
      <c r="F15" s="153"/>
      <c r="G15" s="154"/>
      <c r="H15" s="154"/>
      <c r="I15" s="155"/>
      <c r="J15" s="153"/>
      <c r="K15" s="154"/>
      <c r="L15" s="155"/>
      <c r="M15" s="153"/>
      <c r="N15" s="154"/>
      <c r="O15" s="155"/>
      <c r="P15" s="153"/>
      <c r="Q15" s="154"/>
      <c r="R15" s="154"/>
      <c r="S15" s="155"/>
      <c r="T15" s="153"/>
      <c r="U15" s="154"/>
      <c r="V15" s="155"/>
      <c r="W15" s="187"/>
      <c r="X15" s="188"/>
      <c r="Y15" s="187"/>
      <c r="Z15" s="204"/>
      <c r="AA15" s="187"/>
      <c r="AB15" s="188"/>
      <c r="AC15" s="187"/>
      <c r="AD15" s="204"/>
      <c r="AE15" s="187"/>
      <c r="AF15" s="188"/>
      <c r="AG15" s="187"/>
      <c r="AH15" s="201"/>
      <c r="AI15" s="201"/>
      <c r="AJ15" s="188"/>
      <c r="AK15" s="183"/>
      <c r="AL15" s="183"/>
      <c r="AM15" s="183"/>
      <c r="AN15" s="183"/>
      <c r="AO15" s="183"/>
      <c r="AP15" s="183"/>
      <c r="AQ15" s="165"/>
      <c r="AR15" s="166"/>
      <c r="AS15" s="167"/>
      <c r="AT15" s="165"/>
      <c r="AU15" s="198"/>
      <c r="AV15" s="198"/>
      <c r="AW15" s="198"/>
      <c r="AX15" s="165"/>
      <c r="AY15" s="167"/>
      <c r="AZ15" s="195"/>
      <c r="BA15" s="165"/>
      <c r="BB15" s="166"/>
      <c r="BC15" s="166"/>
      <c r="BD15" s="167"/>
      <c r="BE15" s="175"/>
      <c r="BF15" s="176"/>
      <c r="BG15" s="176"/>
      <c r="BH15" s="175"/>
      <c r="BI15" s="176"/>
      <c r="BJ15" s="180"/>
      <c r="BK15" s="165"/>
      <c r="BL15" s="166"/>
      <c r="BM15" s="166"/>
      <c r="BN15" s="167"/>
      <c r="BO15" s="165"/>
      <c r="BP15" s="166"/>
      <c r="BQ15" s="166"/>
      <c r="BR15" s="167"/>
      <c r="BS15" s="165"/>
      <c r="BT15" s="166"/>
      <c r="BU15" s="167"/>
      <c r="BV15" s="165"/>
      <c r="BW15" s="166"/>
      <c r="BX15" s="167"/>
      <c r="BY15" s="165"/>
      <c r="BZ15" s="166"/>
      <c r="CA15" s="167"/>
      <c r="CB15" s="165"/>
      <c r="CC15" s="166"/>
      <c r="CD15" s="167"/>
    </row>
    <row r="16" spans="2:82" s="27" customFormat="1" ht="15.75" customHeight="1" thickBot="1">
      <c r="B16" s="149"/>
      <c r="C16" s="156"/>
      <c r="D16" s="157"/>
      <c r="E16" s="158"/>
      <c r="F16" s="156"/>
      <c r="G16" s="157"/>
      <c r="H16" s="157"/>
      <c r="I16" s="158"/>
      <c r="J16" s="156"/>
      <c r="K16" s="157"/>
      <c r="L16" s="158"/>
      <c r="M16" s="156"/>
      <c r="N16" s="157"/>
      <c r="O16" s="158"/>
      <c r="P16" s="156"/>
      <c r="Q16" s="157"/>
      <c r="R16" s="157"/>
      <c r="S16" s="158"/>
      <c r="T16" s="156"/>
      <c r="U16" s="157"/>
      <c r="V16" s="158"/>
      <c r="W16" s="189"/>
      <c r="X16" s="190"/>
      <c r="Y16" s="189"/>
      <c r="Z16" s="205"/>
      <c r="AA16" s="189"/>
      <c r="AB16" s="190"/>
      <c r="AC16" s="189"/>
      <c r="AD16" s="205"/>
      <c r="AE16" s="189"/>
      <c r="AF16" s="190"/>
      <c r="AG16" s="189"/>
      <c r="AH16" s="202"/>
      <c r="AI16" s="202"/>
      <c r="AJ16" s="190"/>
      <c r="AK16" s="184"/>
      <c r="AL16" s="184"/>
      <c r="AM16" s="184"/>
      <c r="AN16" s="184"/>
      <c r="AO16" s="184"/>
      <c r="AP16" s="184"/>
      <c r="AQ16" s="168"/>
      <c r="AR16" s="169"/>
      <c r="AS16" s="170"/>
      <c r="AT16" s="168"/>
      <c r="AU16" s="199"/>
      <c r="AV16" s="199"/>
      <c r="AW16" s="199"/>
      <c r="AX16" s="168"/>
      <c r="AY16" s="170"/>
      <c r="AZ16" s="196"/>
      <c r="BA16" s="168"/>
      <c r="BB16" s="169"/>
      <c r="BC16" s="169"/>
      <c r="BD16" s="170"/>
      <c r="BE16" s="177"/>
      <c r="BF16" s="178"/>
      <c r="BG16" s="178"/>
      <c r="BH16" s="177"/>
      <c r="BI16" s="178"/>
      <c r="BJ16" s="181"/>
      <c r="BK16" s="168"/>
      <c r="BL16" s="169"/>
      <c r="BM16" s="169"/>
      <c r="BN16" s="170"/>
      <c r="BO16" s="168"/>
      <c r="BP16" s="169"/>
      <c r="BQ16" s="169"/>
      <c r="BR16" s="170"/>
      <c r="BS16" s="168"/>
      <c r="BT16" s="169"/>
      <c r="BU16" s="170"/>
      <c r="BV16" s="168"/>
      <c r="BW16" s="169"/>
      <c r="BX16" s="170"/>
      <c r="BY16" s="168"/>
      <c r="BZ16" s="169"/>
      <c r="CA16" s="170"/>
      <c r="CB16" s="168"/>
      <c r="CC16" s="169"/>
      <c r="CD16" s="170"/>
    </row>
    <row r="17" spans="2:82" s="21" customFormat="1" ht="92.25" thickBot="1">
      <c r="B17" s="53" t="s">
        <v>124</v>
      </c>
      <c r="C17" s="95" t="s">
        <v>20</v>
      </c>
      <c r="D17" s="95"/>
      <c r="E17" s="95"/>
      <c r="F17" s="95" t="s">
        <v>35</v>
      </c>
      <c r="G17" s="95"/>
      <c r="H17" s="95"/>
      <c r="I17" s="95"/>
      <c r="J17" s="75" t="s">
        <v>245</v>
      </c>
      <c r="K17" s="76"/>
      <c r="L17" s="77"/>
      <c r="M17" s="95" t="s">
        <v>5</v>
      </c>
      <c r="N17" s="95"/>
      <c r="O17" s="95"/>
      <c r="P17" s="95" t="s">
        <v>246</v>
      </c>
      <c r="Q17" s="95"/>
      <c r="R17" s="95"/>
      <c r="S17" s="95"/>
      <c r="T17" s="95" t="s">
        <v>39</v>
      </c>
      <c r="U17" s="95"/>
      <c r="V17" s="95"/>
      <c r="W17" s="95" t="s">
        <v>68</v>
      </c>
      <c r="X17" s="95"/>
      <c r="Y17" s="54" t="str">
        <f t="shared" ref="Y17:Y31" si="0">IF(W17&lt;=0," ",IF(W17="Rara vez","Muy Baja",IF(W17="Improbable","Baja",IF(W17="Posible","Media",IF(W17="Probable","Alta",IF(W17="Casi Seguro","Muy Alta"))))))</f>
        <v>Alta</v>
      </c>
      <c r="Z17" s="54" t="str">
        <f t="shared" ref="Z17:Z31" si="1">IF(Y17=" "," ",IF(Y17="Muy Baja","20%",IF(Y17="Baja","40%",IF(Y17="Media","60%",IF(Y17="Alta","80%",IF(Y17="Muy Alta","100%"))))))</f>
        <v>80%</v>
      </c>
      <c r="AA17" s="95" t="s">
        <v>61</v>
      </c>
      <c r="AB17" s="95"/>
      <c r="AC17" s="48" t="str">
        <f>IF(AA17&lt;=" "," ",IF(AA17='[1]TABLAS DE CRITERIOS'!$F$5,"Leve",IF(AA17='[1]TABLAS DE CRITERIOS'!$F$6,"Menor",IF([1]FORMATO!AA17='[1]TABLAS DE CRITERIOS'!$F$7,"Moderado",IF([1]FORMATO!AA17='[1]TABLAS DE CRITERIOS'!$F$8,"Mayor",IF(AA17='[1]TABLAS DE CRITERIOS'!$F$9,"Catastrófico"))))))</f>
        <v>Leve</v>
      </c>
      <c r="AD17" s="54" t="str">
        <f t="shared" ref="AD17:AD31" si="2">IF(AC17="Leve","20%",IF(AC17="Menor","40%",IF(AC17="Moderado","60%",IF(AC17="Mayor","80%",IF(AC17="Catastrófico","100%"," ")))))</f>
        <v>20%</v>
      </c>
      <c r="AE17" s="104" t="str">
        <f t="shared" ref="AE17:AE31" si="3">IF(OR(AND(Y17="Muy Baja",AC17="Leve"),AND(Y17="Muy Baja",AC17="Menor"),AND(Y17="Baja",AC17="Leve")),"Bajo",IF(OR(AND(Y17="Muy baja",AC17="Moderado"),AND(Y17="Baja",AC17="Menor"),AND(Y17="Baja",AC17="Moderado"),AND(Y17="Media",AC17="Leve"),AND(Y17="Media",AC17="Menor"),AND(Y17="Media",AC17="Moderado"),AND(Y17="Alta",AC17="Leve"),AND(Y17="Alta",AC17="Menor")),"Moderado",IF(OR(AND(Y17="Muy Baja",AC17="Mayor"),AND(Y17="Baja",AC17="Mayor"),AND(Y17="Media",AC17="Mayor"),AND(Y17="Alta",AC17="Moderado"),AND(Y17="Alta",AC17="Mayor"),AND(Y17="Muy Alta",AC17="Leve"),AND(Y17="Muy Alta",AC17="Menor"),AND(Y17="Muy Alta",AC17="Moderado"),AND(Y17="Muy Alta",AC17="Mayor")),"Alto",IF(OR(AND(Y17="Muy Baja",AC17="Catastrófico"),AND(Y17="Baja",AC17="Catastrófico"),AND(Y17="Media",AC17="Catastrófico"),AND(Y17="Alta",AC17="Catastrófico"),AND(Y17="Muy Alta",AC17="Catastrófico")),"Extremo",""))))</f>
        <v>Moderado</v>
      </c>
      <c r="AF17" s="104"/>
      <c r="AG17" s="95" t="s">
        <v>247</v>
      </c>
      <c r="AH17" s="95"/>
      <c r="AI17" s="95"/>
      <c r="AJ17" s="95"/>
      <c r="AK17" s="22" t="s">
        <v>79</v>
      </c>
      <c r="AL17" s="22" t="s">
        <v>86</v>
      </c>
      <c r="AM17" s="50" t="str">
        <f t="shared" ref="AM17:AM31" si="4">IF(AND(AK17="Preventivo",AL17="Automático"),"50%",IF(AND(AK17="Preventivo",AL17="Manual"),"40%",IF(AND(AK17="Correctivo",AL17="Automático"),"30%",IF(AND(AK17="Correctivo",AL17="Manual"),"20%",""))))</f>
        <v>50%</v>
      </c>
      <c r="AN17" s="22" t="s">
        <v>89</v>
      </c>
      <c r="AO17" s="22" t="s">
        <v>248</v>
      </c>
      <c r="AP17" s="22" t="s">
        <v>249</v>
      </c>
      <c r="AQ17" s="84" t="str">
        <f t="shared" ref="AQ17:AQ31" si="5">IF(AK17=""," ",IF(AK17="PREVENTIVO","PROBABILIDAD",IF(AK17="CORRECTIVO","IMPACTO")))</f>
        <v>PROBABILIDAD</v>
      </c>
      <c r="AR17" s="96"/>
      <c r="AS17" s="85"/>
      <c r="AT17" s="51" t="str">
        <f t="shared" ref="AT17:AT31" si="6">IFERROR(IF(AU17="","",IF(AU17&lt;=0.2,"Muy Baja",IF(AU17&lt;=0.4,"Baja",IF(AU17&lt;=0.6,"Media",IF(AU17&lt;=0.8,"Alta","Muy Alta"))))),"")</f>
        <v>Baja</v>
      </c>
      <c r="AU17" s="52">
        <f t="shared" ref="AU17:AU31" si="7">IFERROR(IF(AQ17="Probabilidad",(Z17-(+Z17*AM17)),IF(AQ17="Impacto",Z17,"")),"")</f>
        <v>0.4</v>
      </c>
      <c r="AV17" s="54" t="str">
        <f t="shared" ref="AV17:AV31" si="8">IF(AW17=""," ",IF(AW17&lt;="20%","Leve",IF(AW17&lt;="40%","Menor",IF(AW17&lt;="60%","Moderado",IF(AW17&lt;="80%","Mayor",IF(AW17&lt;="100%","Catastrófico"))))))</f>
        <v>Leve</v>
      </c>
      <c r="AW17" s="51" t="str">
        <f t="shared" ref="AW17:AW31" si="9">IFERROR(IF(AQ17="Impacto",(AD17-(+AD17*AM17)),IF(AQ17="Probabilidad",AD17,"")),"")</f>
        <v>20%</v>
      </c>
      <c r="AX17" s="84" t="str">
        <f t="shared" ref="AX17:AX31" si="10">IFERROR(IF(OR(AND(AT17="Muy Baja",AV17="Leve"),AND(AT17="Muy Baja",AV17="Menor"),AND(AT17="Baja",AV17="Leve")),"Bajo",IF(OR(AND(AT17="Muy baja",AV17="Moderado"),AND(AT17="Baja",AV17="Menor"),AND(AT17="Baja",AV17="Moderado"),AND(AT17="Media",AV17="Leve"),AND(AT17="Media",AV17="Menor"),AND(AT17="Media",AV17="Moderado"),AND(AT17="Alta",AV17="Leve"),AND(AT17="Alta",AV17="Menor")),"Moderado",IF(OR(AND(AT17="Muy Baja",AV17="Mayor"),AND(AT17="Baja",AV17="Mayor"),AND(AT17="Media",AV17="Mayor"),AND(AT17="Alta",AV17="Moderado"),AND(AT17="Alta",AV17="Mayor"),AND(AT17="Muy Alta",AV17="Leve"),AND(AT17="Muy Alta",AV17="Menor"),AND(AT17="Muy Alta",AV17="Moderado"),AND(AT17="Muy Alta",AV17="Mayor")),"Alto",IF(OR(AND(AT17="Muy Baja",AV17="Catastrófico"),AND(AT17="Baja",AV17="Catastrófico"),AND(AT17="Media",AV17="Catastrófico"),AND(AT17="Alta",AV17="Catastrófico"),AND(AT17="Muy Alta",AV17="Catastrófico")),"Extremo","")))),"")</f>
        <v>Bajo</v>
      </c>
      <c r="AY17" s="85"/>
      <c r="AZ17" s="22" t="s">
        <v>101</v>
      </c>
      <c r="BA17" s="95" t="s">
        <v>250</v>
      </c>
      <c r="BB17" s="95"/>
      <c r="BC17" s="95"/>
      <c r="BD17" s="95"/>
      <c r="BE17" s="114">
        <v>45048</v>
      </c>
      <c r="BF17" s="76"/>
      <c r="BG17" s="77"/>
      <c r="BH17" s="114">
        <v>45291</v>
      </c>
      <c r="BI17" s="76"/>
      <c r="BJ17" s="77"/>
      <c r="BK17" s="95" t="s">
        <v>251</v>
      </c>
      <c r="BL17" s="95"/>
      <c r="BM17" s="95"/>
      <c r="BN17" s="95"/>
      <c r="BO17" s="95" t="s">
        <v>252</v>
      </c>
      <c r="BP17" s="95"/>
      <c r="BQ17" s="95"/>
      <c r="BR17" s="95"/>
      <c r="BS17" s="75"/>
      <c r="BT17" s="76"/>
      <c r="BU17" s="77"/>
      <c r="BV17" s="75"/>
      <c r="BW17" s="76"/>
      <c r="BX17" s="77"/>
      <c r="BY17" s="75"/>
      <c r="BZ17" s="76"/>
      <c r="CA17" s="77"/>
      <c r="CB17" s="75"/>
      <c r="CC17" s="76"/>
      <c r="CD17" s="77"/>
    </row>
    <row r="18" spans="2:82" s="21" customFormat="1" ht="81.75" thickBot="1">
      <c r="B18" s="53" t="s">
        <v>125</v>
      </c>
      <c r="C18" s="95" t="s">
        <v>20</v>
      </c>
      <c r="D18" s="95"/>
      <c r="E18" s="95"/>
      <c r="F18" s="95" t="s">
        <v>35</v>
      </c>
      <c r="G18" s="95"/>
      <c r="H18" s="95"/>
      <c r="I18" s="95"/>
      <c r="J18" s="75" t="s">
        <v>253</v>
      </c>
      <c r="K18" s="76"/>
      <c r="L18" s="77"/>
      <c r="M18" s="95" t="s">
        <v>3</v>
      </c>
      <c r="N18" s="95"/>
      <c r="O18" s="95"/>
      <c r="P18" s="95" t="s">
        <v>254</v>
      </c>
      <c r="Q18" s="95"/>
      <c r="R18" s="95"/>
      <c r="S18" s="95"/>
      <c r="T18" s="95" t="s">
        <v>40</v>
      </c>
      <c r="U18" s="95"/>
      <c r="V18" s="95"/>
      <c r="W18" s="95" t="s">
        <v>69</v>
      </c>
      <c r="X18" s="95"/>
      <c r="Y18" s="54" t="str">
        <f t="shared" si="0"/>
        <v>Media</v>
      </c>
      <c r="Z18" s="54" t="str">
        <f t="shared" si="1"/>
        <v>60%</v>
      </c>
      <c r="AA18" s="95" t="s">
        <v>62</v>
      </c>
      <c r="AB18" s="95"/>
      <c r="AC18" s="48" t="str">
        <f>IF(AA18&lt;=" "," ",IF(AA18='[1]TABLAS DE CRITERIOS'!$F$5,"Leve",IF(AA18='[1]TABLAS DE CRITERIOS'!$F$6,"Menor",IF([1]FORMATO!AA18='[1]TABLAS DE CRITERIOS'!$F$7,"Moderado",IF([1]FORMATO!AA18='[1]TABLAS DE CRITERIOS'!$F$8,"Mayor",IF(AA18='[1]TABLAS DE CRITERIOS'!$F$9,"Catastrófico"))))))</f>
        <v>Menor</v>
      </c>
      <c r="AD18" s="54" t="str">
        <f t="shared" si="2"/>
        <v>40%</v>
      </c>
      <c r="AE18" s="104" t="str">
        <f t="shared" si="3"/>
        <v>Moderado</v>
      </c>
      <c r="AF18" s="104"/>
      <c r="AG18" s="95" t="s">
        <v>255</v>
      </c>
      <c r="AH18" s="95"/>
      <c r="AI18" s="95"/>
      <c r="AJ18" s="95"/>
      <c r="AK18" s="22" t="s">
        <v>80</v>
      </c>
      <c r="AL18" s="22" t="s">
        <v>84</v>
      </c>
      <c r="AM18" s="50" t="str">
        <f t="shared" si="4"/>
        <v>20%</v>
      </c>
      <c r="AN18" s="22" t="s">
        <v>89</v>
      </c>
      <c r="AO18" s="22" t="s">
        <v>248</v>
      </c>
      <c r="AP18" s="22" t="s">
        <v>256</v>
      </c>
      <c r="AQ18" s="84" t="str">
        <f t="shared" si="5"/>
        <v>IMPACTO</v>
      </c>
      <c r="AR18" s="96"/>
      <c r="AS18" s="85"/>
      <c r="AT18" s="51" t="str">
        <f t="shared" si="6"/>
        <v>Muy Alta</v>
      </c>
      <c r="AU18" s="52" t="str">
        <f t="shared" si="7"/>
        <v>60%</v>
      </c>
      <c r="AV18" s="54" t="str">
        <f t="shared" si="8"/>
        <v>Leve</v>
      </c>
      <c r="AW18" s="51">
        <f t="shared" si="9"/>
        <v>0.32</v>
      </c>
      <c r="AX18" s="84" t="str">
        <f t="shared" si="10"/>
        <v>Alto</v>
      </c>
      <c r="AY18" s="85"/>
      <c r="AZ18" s="22" t="s">
        <v>100</v>
      </c>
      <c r="BA18" s="95" t="s">
        <v>257</v>
      </c>
      <c r="BB18" s="95"/>
      <c r="BC18" s="95"/>
      <c r="BD18" s="95"/>
      <c r="BE18" s="114">
        <v>45048</v>
      </c>
      <c r="BF18" s="76"/>
      <c r="BG18" s="77"/>
      <c r="BH18" s="114">
        <v>45291</v>
      </c>
      <c r="BI18" s="76"/>
      <c r="BJ18" s="77"/>
      <c r="BK18" s="95" t="s">
        <v>258</v>
      </c>
      <c r="BL18" s="95"/>
      <c r="BM18" s="95"/>
      <c r="BN18" s="95"/>
      <c r="BO18" s="95" t="s">
        <v>252</v>
      </c>
      <c r="BP18" s="95"/>
      <c r="BQ18" s="95"/>
      <c r="BR18" s="95"/>
      <c r="BS18" s="75"/>
      <c r="BT18" s="76"/>
      <c r="BU18" s="77"/>
      <c r="BV18" s="75"/>
      <c r="BW18" s="76"/>
      <c r="BX18" s="77"/>
      <c r="BY18" s="75"/>
      <c r="BZ18" s="76"/>
      <c r="CA18" s="77"/>
      <c r="CB18" s="75"/>
      <c r="CC18" s="76"/>
      <c r="CD18" s="77"/>
    </row>
    <row r="19" spans="2:82" s="21" customFormat="1" ht="92.25" thickBot="1">
      <c r="B19" s="53" t="s">
        <v>126</v>
      </c>
      <c r="C19" s="95" t="s">
        <v>20</v>
      </c>
      <c r="D19" s="95"/>
      <c r="E19" s="95"/>
      <c r="F19" s="95" t="s">
        <v>35</v>
      </c>
      <c r="G19" s="95"/>
      <c r="H19" s="95"/>
      <c r="I19" s="95"/>
      <c r="J19" s="75" t="s">
        <v>259</v>
      </c>
      <c r="K19" s="76"/>
      <c r="L19" s="77"/>
      <c r="M19" s="95" t="s">
        <v>3</v>
      </c>
      <c r="N19" s="95"/>
      <c r="O19" s="95"/>
      <c r="P19" s="95" t="s">
        <v>260</v>
      </c>
      <c r="Q19" s="95"/>
      <c r="R19" s="95"/>
      <c r="S19" s="95"/>
      <c r="T19" s="95" t="s">
        <v>42</v>
      </c>
      <c r="U19" s="95"/>
      <c r="V19" s="95"/>
      <c r="W19" s="95" t="s">
        <v>68</v>
      </c>
      <c r="X19" s="95"/>
      <c r="Y19" s="54" t="str">
        <f t="shared" si="0"/>
        <v>Alta</v>
      </c>
      <c r="Z19" s="54" t="str">
        <f t="shared" si="1"/>
        <v>80%</v>
      </c>
      <c r="AA19" s="95" t="s">
        <v>61</v>
      </c>
      <c r="AB19" s="95"/>
      <c r="AC19" s="48" t="str">
        <f>IF(AA19&lt;=" "," ",IF(AA19='[1]TABLAS DE CRITERIOS'!$F$5,"Leve",IF(AA19='[1]TABLAS DE CRITERIOS'!$F$6,"Menor",IF([1]FORMATO!AA19='[1]TABLAS DE CRITERIOS'!$F$7,"Moderado",IF([1]FORMATO!AA19='[1]TABLAS DE CRITERIOS'!$F$8,"Mayor",IF(AA19='[1]TABLAS DE CRITERIOS'!$F$9,"Catastrófico"))))))</f>
        <v>Leve</v>
      </c>
      <c r="AD19" s="54" t="str">
        <f t="shared" si="2"/>
        <v>20%</v>
      </c>
      <c r="AE19" s="104" t="str">
        <f t="shared" si="3"/>
        <v>Moderado</v>
      </c>
      <c r="AF19" s="104"/>
      <c r="AG19" s="95" t="s">
        <v>261</v>
      </c>
      <c r="AH19" s="95"/>
      <c r="AI19" s="95"/>
      <c r="AJ19" s="95"/>
      <c r="AK19" s="22" t="s">
        <v>80</v>
      </c>
      <c r="AL19" s="22" t="s">
        <v>86</v>
      </c>
      <c r="AM19" s="50" t="str">
        <f t="shared" si="4"/>
        <v>30%</v>
      </c>
      <c r="AN19" s="22" t="s">
        <v>90</v>
      </c>
      <c r="AO19" s="22" t="s">
        <v>248</v>
      </c>
      <c r="AP19" s="22" t="s">
        <v>249</v>
      </c>
      <c r="AQ19" s="84" t="str">
        <f t="shared" si="5"/>
        <v>IMPACTO</v>
      </c>
      <c r="AR19" s="96"/>
      <c r="AS19" s="85"/>
      <c r="AT19" s="51" t="str">
        <f t="shared" si="6"/>
        <v>Muy Alta</v>
      </c>
      <c r="AU19" s="52" t="str">
        <f t="shared" si="7"/>
        <v>80%</v>
      </c>
      <c r="AV19" s="54" t="str">
        <f t="shared" si="8"/>
        <v>Leve</v>
      </c>
      <c r="AW19" s="51">
        <f t="shared" si="9"/>
        <v>0.14000000000000001</v>
      </c>
      <c r="AX19" s="84" t="str">
        <f t="shared" si="10"/>
        <v>Alto</v>
      </c>
      <c r="AY19" s="85"/>
      <c r="AZ19" s="22" t="s">
        <v>101</v>
      </c>
      <c r="BA19" s="95" t="s">
        <v>262</v>
      </c>
      <c r="BB19" s="95"/>
      <c r="BC19" s="95"/>
      <c r="BD19" s="95"/>
      <c r="BE19" s="114">
        <v>45048</v>
      </c>
      <c r="BF19" s="76"/>
      <c r="BG19" s="77"/>
      <c r="BH19" s="114">
        <v>45291</v>
      </c>
      <c r="BI19" s="76"/>
      <c r="BJ19" s="77"/>
      <c r="BK19" s="95" t="s">
        <v>263</v>
      </c>
      <c r="BL19" s="95"/>
      <c r="BM19" s="95"/>
      <c r="BN19" s="95"/>
      <c r="BO19" s="95" t="s">
        <v>264</v>
      </c>
      <c r="BP19" s="95"/>
      <c r="BQ19" s="95"/>
      <c r="BR19" s="95"/>
      <c r="BS19" s="75"/>
      <c r="BT19" s="76"/>
      <c r="BU19" s="77"/>
      <c r="BV19" s="75"/>
      <c r="BW19" s="76"/>
      <c r="BX19" s="77"/>
      <c r="BY19" s="75"/>
      <c r="BZ19" s="76"/>
      <c r="CA19" s="77"/>
      <c r="CB19" s="75"/>
      <c r="CC19" s="76"/>
      <c r="CD19" s="77"/>
    </row>
    <row r="20" spans="2:82" s="21" customFormat="1" ht="84" thickBot="1">
      <c r="B20" s="53" t="s">
        <v>127</v>
      </c>
      <c r="C20" s="95" t="s">
        <v>20</v>
      </c>
      <c r="D20" s="95"/>
      <c r="E20" s="95"/>
      <c r="F20" s="95" t="s">
        <v>35</v>
      </c>
      <c r="G20" s="95"/>
      <c r="H20" s="95"/>
      <c r="I20" s="95"/>
      <c r="J20" s="75" t="s">
        <v>265</v>
      </c>
      <c r="K20" s="76"/>
      <c r="L20" s="77"/>
      <c r="M20" s="95" t="s">
        <v>3</v>
      </c>
      <c r="N20" s="95"/>
      <c r="O20" s="95"/>
      <c r="P20" s="95" t="s">
        <v>266</v>
      </c>
      <c r="Q20" s="95"/>
      <c r="R20" s="95"/>
      <c r="S20" s="95"/>
      <c r="T20" s="95" t="s">
        <v>42</v>
      </c>
      <c r="U20" s="95"/>
      <c r="V20" s="95"/>
      <c r="W20" s="95" t="s">
        <v>69</v>
      </c>
      <c r="X20" s="95"/>
      <c r="Y20" s="54" t="str">
        <f t="shared" si="0"/>
        <v>Media</v>
      </c>
      <c r="Z20" s="54" t="str">
        <f t="shared" si="1"/>
        <v>60%</v>
      </c>
      <c r="AA20" s="95" t="s">
        <v>63</v>
      </c>
      <c r="AB20" s="95"/>
      <c r="AC20" s="48" t="str">
        <f>IF(AA20&lt;=" "," ",IF(AA20='[1]TABLAS DE CRITERIOS'!$F$5,"Leve",IF(AA20='[1]TABLAS DE CRITERIOS'!$F$6,"Menor",IF([1]FORMATO!AA20='[1]TABLAS DE CRITERIOS'!$F$7,"Moderado",IF([1]FORMATO!AA20='[1]TABLAS DE CRITERIOS'!$F$8,"Mayor",IF(AA20='[1]TABLAS DE CRITERIOS'!$F$9,"Catastrófico"))))))</f>
        <v>Moderado</v>
      </c>
      <c r="AD20" s="54" t="str">
        <f t="shared" si="2"/>
        <v>60%</v>
      </c>
      <c r="AE20" s="104" t="str">
        <f t="shared" si="3"/>
        <v>Moderado</v>
      </c>
      <c r="AF20" s="104"/>
      <c r="AG20" s="95" t="s">
        <v>267</v>
      </c>
      <c r="AH20" s="95"/>
      <c r="AI20" s="95"/>
      <c r="AJ20" s="95"/>
      <c r="AK20" s="22" t="s">
        <v>79</v>
      </c>
      <c r="AL20" s="22" t="s">
        <v>84</v>
      </c>
      <c r="AM20" s="50" t="str">
        <f t="shared" si="4"/>
        <v>40%</v>
      </c>
      <c r="AN20" s="22" t="s">
        <v>90</v>
      </c>
      <c r="AO20" s="22" t="s">
        <v>248</v>
      </c>
      <c r="AP20" s="22" t="s">
        <v>256</v>
      </c>
      <c r="AQ20" s="84" t="str">
        <f t="shared" si="5"/>
        <v>PROBABILIDAD</v>
      </c>
      <c r="AR20" s="96"/>
      <c r="AS20" s="85"/>
      <c r="AT20" s="51" t="str">
        <f t="shared" si="6"/>
        <v>Baja</v>
      </c>
      <c r="AU20" s="52">
        <f t="shared" si="7"/>
        <v>0.36</v>
      </c>
      <c r="AV20" s="54" t="str">
        <f t="shared" si="8"/>
        <v>Moderado</v>
      </c>
      <c r="AW20" s="51" t="str">
        <f t="shared" si="9"/>
        <v>60%</v>
      </c>
      <c r="AX20" s="84" t="str">
        <f t="shared" si="10"/>
        <v>Moderado</v>
      </c>
      <c r="AY20" s="85"/>
      <c r="AZ20" s="22" t="s">
        <v>100</v>
      </c>
      <c r="BA20" s="95" t="s">
        <v>268</v>
      </c>
      <c r="BB20" s="95"/>
      <c r="BC20" s="95"/>
      <c r="BD20" s="95"/>
      <c r="BE20" s="114">
        <v>45048</v>
      </c>
      <c r="BF20" s="76"/>
      <c r="BG20" s="77"/>
      <c r="BH20" s="114">
        <v>45291</v>
      </c>
      <c r="BI20" s="76"/>
      <c r="BJ20" s="77"/>
      <c r="BK20" s="95" t="s">
        <v>269</v>
      </c>
      <c r="BL20" s="95"/>
      <c r="BM20" s="95"/>
      <c r="BN20" s="95"/>
      <c r="BO20" s="95" t="s">
        <v>270</v>
      </c>
      <c r="BP20" s="95"/>
      <c r="BQ20" s="95"/>
      <c r="BR20" s="95"/>
      <c r="BS20" s="75"/>
      <c r="BT20" s="76"/>
      <c r="BU20" s="77"/>
      <c r="BV20" s="75"/>
      <c r="BW20" s="76"/>
      <c r="BX20" s="77"/>
      <c r="BY20" s="75"/>
      <c r="BZ20" s="76"/>
      <c r="CA20" s="77"/>
      <c r="CB20" s="75"/>
      <c r="CC20" s="76"/>
      <c r="CD20" s="77"/>
    </row>
    <row r="21" spans="2:82" s="21" customFormat="1" ht="92.25" thickBot="1">
      <c r="B21" s="53" t="s">
        <v>128</v>
      </c>
      <c r="C21" s="95" t="s">
        <v>20</v>
      </c>
      <c r="D21" s="95"/>
      <c r="E21" s="95"/>
      <c r="F21" s="95" t="s">
        <v>35</v>
      </c>
      <c r="G21" s="95"/>
      <c r="H21" s="95"/>
      <c r="I21" s="95"/>
      <c r="J21" s="75" t="s">
        <v>271</v>
      </c>
      <c r="K21" s="76"/>
      <c r="L21" s="77"/>
      <c r="M21" s="95" t="s">
        <v>3</v>
      </c>
      <c r="N21" s="95"/>
      <c r="O21" s="95"/>
      <c r="P21" s="95" t="s">
        <v>272</v>
      </c>
      <c r="Q21" s="95"/>
      <c r="R21" s="95"/>
      <c r="S21" s="95"/>
      <c r="T21" s="95" t="s">
        <v>42</v>
      </c>
      <c r="U21" s="95"/>
      <c r="V21" s="95"/>
      <c r="W21" s="95" t="s">
        <v>69</v>
      </c>
      <c r="X21" s="95"/>
      <c r="Y21" s="54" t="str">
        <f t="shared" si="0"/>
        <v>Media</v>
      </c>
      <c r="Z21" s="54" t="str">
        <f t="shared" si="1"/>
        <v>60%</v>
      </c>
      <c r="AA21" s="95" t="s">
        <v>63</v>
      </c>
      <c r="AB21" s="95"/>
      <c r="AC21" s="48" t="str">
        <f>IF(AA21&lt;=" "," ",IF(AA21='[1]TABLAS DE CRITERIOS'!$F$5,"Leve",IF(AA21='[1]TABLAS DE CRITERIOS'!$F$6,"Menor",IF([1]FORMATO!AA21='[1]TABLAS DE CRITERIOS'!$F$7,"Moderado",IF([1]FORMATO!AA21='[1]TABLAS DE CRITERIOS'!$F$8,"Mayor",IF(AA21='[1]TABLAS DE CRITERIOS'!$F$9,"Catastrófico"))))))</f>
        <v>Moderado</v>
      </c>
      <c r="AD21" s="54" t="str">
        <f t="shared" si="2"/>
        <v>60%</v>
      </c>
      <c r="AE21" s="104" t="str">
        <f t="shared" si="3"/>
        <v>Moderado</v>
      </c>
      <c r="AF21" s="104"/>
      <c r="AG21" s="95" t="s">
        <v>273</v>
      </c>
      <c r="AH21" s="95"/>
      <c r="AI21" s="95"/>
      <c r="AJ21" s="95"/>
      <c r="AK21" s="22" t="s">
        <v>80</v>
      </c>
      <c r="AL21" s="22" t="s">
        <v>86</v>
      </c>
      <c r="AM21" s="50" t="str">
        <f t="shared" si="4"/>
        <v>30%</v>
      </c>
      <c r="AN21" s="22" t="s">
        <v>90</v>
      </c>
      <c r="AO21" s="22" t="s">
        <v>248</v>
      </c>
      <c r="AP21" s="22" t="s">
        <v>256</v>
      </c>
      <c r="AQ21" s="84" t="str">
        <f t="shared" si="5"/>
        <v>IMPACTO</v>
      </c>
      <c r="AR21" s="96"/>
      <c r="AS21" s="85"/>
      <c r="AT21" s="51" t="str">
        <f t="shared" si="6"/>
        <v>Muy Alta</v>
      </c>
      <c r="AU21" s="52" t="str">
        <f t="shared" si="7"/>
        <v>60%</v>
      </c>
      <c r="AV21" s="54" t="str">
        <f t="shared" si="8"/>
        <v>Leve</v>
      </c>
      <c r="AW21" s="51">
        <f t="shared" si="9"/>
        <v>0.42</v>
      </c>
      <c r="AX21" s="84" t="str">
        <f t="shared" si="10"/>
        <v>Alto</v>
      </c>
      <c r="AY21" s="85"/>
      <c r="AZ21" s="22" t="s">
        <v>101</v>
      </c>
      <c r="BA21" s="95" t="s">
        <v>262</v>
      </c>
      <c r="BB21" s="95"/>
      <c r="BC21" s="95"/>
      <c r="BD21" s="95"/>
      <c r="BE21" s="114">
        <v>45048</v>
      </c>
      <c r="BF21" s="76"/>
      <c r="BG21" s="77"/>
      <c r="BH21" s="114">
        <v>45291</v>
      </c>
      <c r="BI21" s="76"/>
      <c r="BJ21" s="77"/>
      <c r="BK21" s="95" t="s">
        <v>274</v>
      </c>
      <c r="BL21" s="95"/>
      <c r="BM21" s="95"/>
      <c r="BN21" s="95"/>
      <c r="BO21" s="95" t="s">
        <v>252</v>
      </c>
      <c r="BP21" s="95"/>
      <c r="BQ21" s="95"/>
      <c r="BR21" s="95"/>
      <c r="BS21" s="75"/>
      <c r="BT21" s="76"/>
      <c r="BU21" s="77"/>
      <c r="BV21" s="75"/>
      <c r="BW21" s="76"/>
      <c r="BX21" s="77"/>
      <c r="BY21" s="75"/>
      <c r="BZ21" s="76"/>
      <c r="CA21" s="77"/>
      <c r="CB21" s="75"/>
      <c r="CC21" s="76"/>
      <c r="CD21" s="77"/>
    </row>
    <row r="22" spans="2:82" s="21" customFormat="1" ht="80.099999999999994" customHeight="1" thickBot="1">
      <c r="B22" s="53" t="s">
        <v>143</v>
      </c>
      <c r="C22" s="95" t="s">
        <v>20</v>
      </c>
      <c r="D22" s="95"/>
      <c r="E22" s="95"/>
      <c r="F22" s="95" t="s">
        <v>35</v>
      </c>
      <c r="G22" s="95"/>
      <c r="H22" s="95"/>
      <c r="I22" s="95"/>
      <c r="J22" s="75" t="s">
        <v>275</v>
      </c>
      <c r="K22" s="76"/>
      <c r="L22" s="77"/>
      <c r="M22" s="95" t="s">
        <v>3</v>
      </c>
      <c r="N22" s="95"/>
      <c r="O22" s="95"/>
      <c r="P22" s="95" t="s">
        <v>276</v>
      </c>
      <c r="Q22" s="95"/>
      <c r="R22" s="95"/>
      <c r="S22" s="95"/>
      <c r="T22" s="95" t="s">
        <v>43</v>
      </c>
      <c r="U22" s="95"/>
      <c r="V22" s="95"/>
      <c r="W22" s="95" t="s">
        <v>71</v>
      </c>
      <c r="X22" s="95"/>
      <c r="Y22" s="54" t="str">
        <f t="shared" si="0"/>
        <v>Muy Baja</v>
      </c>
      <c r="Z22" s="54" t="str">
        <f t="shared" si="1"/>
        <v>20%</v>
      </c>
      <c r="AA22" s="95" t="s">
        <v>62</v>
      </c>
      <c r="AB22" s="95"/>
      <c r="AC22" s="48" t="str">
        <f>IF(AA22&lt;=" "," ",IF(AA22='[1]TABLAS DE CRITERIOS'!$F$5,"Leve",IF(AA22='[1]TABLAS DE CRITERIOS'!$F$6,"Menor",IF([1]FORMATO!AA22='[1]TABLAS DE CRITERIOS'!$F$7,"Moderado",IF([1]FORMATO!AA22='[1]TABLAS DE CRITERIOS'!$F$8,"Mayor",IF(AA22='[1]TABLAS DE CRITERIOS'!$F$9,"Catastrófico"))))))</f>
        <v>Menor</v>
      </c>
      <c r="AD22" s="54" t="str">
        <f t="shared" si="2"/>
        <v>40%</v>
      </c>
      <c r="AE22" s="104" t="str">
        <f t="shared" si="3"/>
        <v>Bajo</v>
      </c>
      <c r="AF22" s="104"/>
      <c r="AG22" s="95" t="s">
        <v>277</v>
      </c>
      <c r="AH22" s="95"/>
      <c r="AI22" s="95"/>
      <c r="AJ22" s="95"/>
      <c r="AK22" s="22" t="s">
        <v>79</v>
      </c>
      <c r="AL22" s="22" t="s">
        <v>84</v>
      </c>
      <c r="AM22" s="50" t="str">
        <f t="shared" si="4"/>
        <v>40%</v>
      </c>
      <c r="AN22" s="22" t="s">
        <v>89</v>
      </c>
      <c r="AO22" s="22" t="s">
        <v>248</v>
      </c>
      <c r="AP22" s="22" t="s">
        <v>249</v>
      </c>
      <c r="AQ22" s="84" t="str">
        <f t="shared" si="5"/>
        <v>PROBABILIDAD</v>
      </c>
      <c r="AR22" s="96"/>
      <c r="AS22" s="85"/>
      <c r="AT22" s="51" t="str">
        <f t="shared" si="6"/>
        <v>Muy Baja</v>
      </c>
      <c r="AU22" s="52">
        <f t="shared" si="7"/>
        <v>0.12</v>
      </c>
      <c r="AV22" s="54" t="str">
        <f t="shared" si="8"/>
        <v>Menor</v>
      </c>
      <c r="AW22" s="51" t="str">
        <f t="shared" si="9"/>
        <v>40%</v>
      </c>
      <c r="AX22" s="84" t="str">
        <f t="shared" si="10"/>
        <v>Bajo</v>
      </c>
      <c r="AY22" s="85"/>
      <c r="AZ22" s="22" t="s">
        <v>100</v>
      </c>
      <c r="BA22" s="95" t="s">
        <v>278</v>
      </c>
      <c r="BB22" s="95"/>
      <c r="BC22" s="95"/>
      <c r="BD22" s="95"/>
      <c r="BE22" s="114">
        <v>45048</v>
      </c>
      <c r="BF22" s="76"/>
      <c r="BG22" s="77"/>
      <c r="BH22" s="114">
        <v>45291</v>
      </c>
      <c r="BI22" s="76"/>
      <c r="BJ22" s="77"/>
      <c r="BK22" s="95" t="s">
        <v>279</v>
      </c>
      <c r="BL22" s="95"/>
      <c r="BM22" s="95"/>
      <c r="BN22" s="95"/>
      <c r="BO22" s="95" t="s">
        <v>280</v>
      </c>
      <c r="BP22" s="95"/>
      <c r="BQ22" s="95"/>
      <c r="BR22" s="95"/>
      <c r="BS22" s="75"/>
      <c r="BT22" s="76"/>
      <c r="BU22" s="77"/>
      <c r="BV22" s="75"/>
      <c r="BW22" s="76"/>
      <c r="BX22" s="77"/>
      <c r="BY22" s="75"/>
      <c r="BZ22" s="76"/>
      <c r="CA22" s="77"/>
      <c r="CB22" s="75"/>
      <c r="CC22" s="76"/>
      <c r="CD22" s="77"/>
    </row>
    <row r="23" spans="2:82" s="21" customFormat="1" ht="80.099999999999994" customHeight="1" thickBot="1">
      <c r="B23" s="53" t="s">
        <v>144</v>
      </c>
      <c r="C23" s="95" t="s">
        <v>20</v>
      </c>
      <c r="D23" s="95"/>
      <c r="E23" s="95"/>
      <c r="F23" s="95" t="s">
        <v>35</v>
      </c>
      <c r="G23" s="95"/>
      <c r="H23" s="95"/>
      <c r="I23" s="95"/>
      <c r="J23" s="75" t="s">
        <v>281</v>
      </c>
      <c r="K23" s="76"/>
      <c r="L23" s="77"/>
      <c r="M23" s="95" t="s">
        <v>3</v>
      </c>
      <c r="N23" s="95"/>
      <c r="O23" s="95"/>
      <c r="P23" s="95" t="s">
        <v>282</v>
      </c>
      <c r="Q23" s="95"/>
      <c r="R23" s="95"/>
      <c r="S23" s="95"/>
      <c r="T23" s="95" t="s">
        <v>39</v>
      </c>
      <c r="U23" s="95"/>
      <c r="V23" s="95"/>
      <c r="W23" s="95" t="s">
        <v>69</v>
      </c>
      <c r="X23" s="95"/>
      <c r="Y23" s="54" t="str">
        <f t="shared" si="0"/>
        <v>Media</v>
      </c>
      <c r="Z23" s="54" t="str">
        <f t="shared" si="1"/>
        <v>60%</v>
      </c>
      <c r="AA23" s="95" t="s">
        <v>62</v>
      </c>
      <c r="AB23" s="95"/>
      <c r="AC23" s="48" t="str">
        <f>IF(AA23&lt;=" "," ",IF(AA23='[1]TABLAS DE CRITERIOS'!$F$5,"Leve",IF(AA23='[1]TABLAS DE CRITERIOS'!$F$6,"Menor",IF([1]FORMATO!AA23='[1]TABLAS DE CRITERIOS'!$F$7,"Moderado",IF([1]FORMATO!AA23='[1]TABLAS DE CRITERIOS'!$F$8,"Mayor",IF(AA23='[1]TABLAS DE CRITERIOS'!$F$9,"Catastrófico"))))))</f>
        <v>Menor</v>
      </c>
      <c r="AD23" s="54" t="str">
        <f t="shared" si="2"/>
        <v>40%</v>
      </c>
      <c r="AE23" s="104" t="str">
        <f t="shared" si="3"/>
        <v>Moderado</v>
      </c>
      <c r="AF23" s="104"/>
      <c r="AG23" s="95" t="s">
        <v>283</v>
      </c>
      <c r="AH23" s="95"/>
      <c r="AI23" s="95"/>
      <c r="AJ23" s="95"/>
      <c r="AK23" s="22" t="s">
        <v>79</v>
      </c>
      <c r="AL23" s="22" t="s">
        <v>84</v>
      </c>
      <c r="AM23" s="50" t="str">
        <f t="shared" si="4"/>
        <v>40%</v>
      </c>
      <c r="AN23" s="22" t="s">
        <v>90</v>
      </c>
      <c r="AO23" s="22" t="s">
        <v>248</v>
      </c>
      <c r="AP23" s="22" t="s">
        <v>249</v>
      </c>
      <c r="AQ23" s="84" t="str">
        <f t="shared" si="5"/>
        <v>PROBABILIDAD</v>
      </c>
      <c r="AR23" s="96"/>
      <c r="AS23" s="85"/>
      <c r="AT23" s="51" t="str">
        <f t="shared" si="6"/>
        <v>Baja</v>
      </c>
      <c r="AU23" s="52">
        <f t="shared" si="7"/>
        <v>0.36</v>
      </c>
      <c r="AV23" s="54" t="str">
        <f t="shared" si="8"/>
        <v>Menor</v>
      </c>
      <c r="AW23" s="51" t="str">
        <f t="shared" si="9"/>
        <v>40%</v>
      </c>
      <c r="AX23" s="84" t="str">
        <f t="shared" si="10"/>
        <v>Moderado</v>
      </c>
      <c r="AY23" s="85"/>
      <c r="AZ23" s="22" t="s">
        <v>101</v>
      </c>
      <c r="BA23" s="95" t="s">
        <v>284</v>
      </c>
      <c r="BB23" s="95"/>
      <c r="BC23" s="95"/>
      <c r="BD23" s="95"/>
      <c r="BE23" s="114">
        <v>45048</v>
      </c>
      <c r="BF23" s="76"/>
      <c r="BG23" s="77"/>
      <c r="BH23" s="114">
        <v>45291</v>
      </c>
      <c r="BI23" s="76"/>
      <c r="BJ23" s="77"/>
      <c r="BK23" s="95" t="s">
        <v>285</v>
      </c>
      <c r="BL23" s="95"/>
      <c r="BM23" s="95"/>
      <c r="BN23" s="95"/>
      <c r="BO23" s="95" t="s">
        <v>286</v>
      </c>
      <c r="BP23" s="95"/>
      <c r="BQ23" s="95"/>
      <c r="BR23" s="95"/>
      <c r="BS23" s="75"/>
      <c r="BT23" s="76"/>
      <c r="BU23" s="77"/>
      <c r="BV23" s="75"/>
      <c r="BW23" s="76"/>
      <c r="BX23" s="77"/>
      <c r="BY23" s="75"/>
      <c r="BZ23" s="76"/>
      <c r="CA23" s="77"/>
      <c r="CB23" s="75"/>
      <c r="CC23" s="76"/>
      <c r="CD23" s="77"/>
    </row>
    <row r="24" spans="2:82" s="21" customFormat="1" ht="92.25" thickBot="1">
      <c r="B24" s="53" t="s">
        <v>145</v>
      </c>
      <c r="C24" s="95" t="s">
        <v>20</v>
      </c>
      <c r="D24" s="95"/>
      <c r="E24" s="95"/>
      <c r="F24" s="95" t="s">
        <v>35</v>
      </c>
      <c r="G24" s="95"/>
      <c r="H24" s="95"/>
      <c r="I24" s="95"/>
      <c r="J24" s="75" t="s">
        <v>287</v>
      </c>
      <c r="K24" s="76"/>
      <c r="L24" s="77"/>
      <c r="M24" s="95" t="s">
        <v>3</v>
      </c>
      <c r="N24" s="95"/>
      <c r="O24" s="95"/>
      <c r="P24" s="95" t="s">
        <v>288</v>
      </c>
      <c r="Q24" s="95"/>
      <c r="R24" s="95"/>
      <c r="S24" s="95"/>
      <c r="T24" s="95" t="s">
        <v>43</v>
      </c>
      <c r="U24" s="95"/>
      <c r="V24" s="95"/>
      <c r="W24" s="95" t="s">
        <v>70</v>
      </c>
      <c r="X24" s="95"/>
      <c r="Y24" s="54" t="str">
        <f t="shared" si="0"/>
        <v>Baja</v>
      </c>
      <c r="Z24" s="54" t="str">
        <f t="shared" si="1"/>
        <v>40%</v>
      </c>
      <c r="AA24" s="95" t="s">
        <v>62</v>
      </c>
      <c r="AB24" s="95"/>
      <c r="AC24" s="48" t="str">
        <f>IF(AA24&lt;=" "," ",IF(AA24='[1]TABLAS DE CRITERIOS'!$F$5,"Leve",IF(AA24='[1]TABLAS DE CRITERIOS'!$F$6,"Menor",IF([1]FORMATO!AA24='[1]TABLAS DE CRITERIOS'!$F$7,"Moderado",IF([1]FORMATO!AA24='[1]TABLAS DE CRITERIOS'!$F$8,"Mayor",IF(AA24='[1]TABLAS DE CRITERIOS'!$F$9,"Catastrófico"))))))</f>
        <v>Menor</v>
      </c>
      <c r="AD24" s="54" t="str">
        <f t="shared" si="2"/>
        <v>40%</v>
      </c>
      <c r="AE24" s="104" t="str">
        <f t="shared" si="3"/>
        <v>Moderado</v>
      </c>
      <c r="AF24" s="104"/>
      <c r="AG24" s="95" t="s">
        <v>289</v>
      </c>
      <c r="AH24" s="95"/>
      <c r="AI24" s="95"/>
      <c r="AJ24" s="95"/>
      <c r="AK24" s="22" t="s">
        <v>79</v>
      </c>
      <c r="AL24" s="22" t="s">
        <v>86</v>
      </c>
      <c r="AM24" s="50" t="str">
        <f t="shared" si="4"/>
        <v>50%</v>
      </c>
      <c r="AN24" s="22" t="s">
        <v>89</v>
      </c>
      <c r="AO24" s="22" t="s">
        <v>248</v>
      </c>
      <c r="AP24" s="22" t="s">
        <v>256</v>
      </c>
      <c r="AQ24" s="84" t="str">
        <f t="shared" si="5"/>
        <v>PROBABILIDAD</v>
      </c>
      <c r="AR24" s="96"/>
      <c r="AS24" s="85"/>
      <c r="AT24" s="51" t="str">
        <f t="shared" si="6"/>
        <v>Muy Baja</v>
      </c>
      <c r="AU24" s="52">
        <f t="shared" si="7"/>
        <v>0.2</v>
      </c>
      <c r="AV24" s="54" t="str">
        <f t="shared" si="8"/>
        <v>Menor</v>
      </c>
      <c r="AW24" s="51" t="str">
        <f t="shared" si="9"/>
        <v>40%</v>
      </c>
      <c r="AX24" s="84" t="str">
        <f t="shared" si="10"/>
        <v>Bajo</v>
      </c>
      <c r="AY24" s="85"/>
      <c r="AZ24" s="22" t="s">
        <v>101</v>
      </c>
      <c r="BA24" s="95" t="s">
        <v>290</v>
      </c>
      <c r="BB24" s="95"/>
      <c r="BC24" s="95"/>
      <c r="BD24" s="95"/>
      <c r="BE24" s="114">
        <v>45048</v>
      </c>
      <c r="BF24" s="76"/>
      <c r="BG24" s="77"/>
      <c r="BH24" s="114">
        <v>45291</v>
      </c>
      <c r="BI24" s="76"/>
      <c r="BJ24" s="77"/>
      <c r="BK24" s="95" t="s">
        <v>291</v>
      </c>
      <c r="BL24" s="95"/>
      <c r="BM24" s="95"/>
      <c r="BN24" s="95"/>
      <c r="BO24" s="95" t="s">
        <v>252</v>
      </c>
      <c r="BP24" s="95"/>
      <c r="BQ24" s="95"/>
      <c r="BR24" s="95"/>
      <c r="BS24" s="75"/>
      <c r="BT24" s="76"/>
      <c r="BU24" s="77"/>
      <c r="BV24" s="75"/>
      <c r="BW24" s="76"/>
      <c r="BX24" s="77"/>
      <c r="BY24" s="75"/>
      <c r="BZ24" s="76"/>
      <c r="CA24" s="77"/>
      <c r="CB24" s="75"/>
      <c r="CC24" s="76"/>
      <c r="CD24" s="77"/>
    </row>
    <row r="25" spans="2:82" s="21" customFormat="1" ht="92.25" thickBot="1">
      <c r="B25" s="46" t="s">
        <v>146</v>
      </c>
      <c r="C25" s="95" t="s">
        <v>21</v>
      </c>
      <c r="D25" s="95"/>
      <c r="E25" s="95"/>
      <c r="F25" s="95" t="s">
        <v>36</v>
      </c>
      <c r="G25" s="95"/>
      <c r="H25" s="95"/>
      <c r="I25" s="95"/>
      <c r="J25" s="75" t="s">
        <v>292</v>
      </c>
      <c r="K25" s="76"/>
      <c r="L25" s="77"/>
      <c r="M25" s="95" t="s">
        <v>3</v>
      </c>
      <c r="N25" s="95"/>
      <c r="O25" s="95"/>
      <c r="P25" s="142" t="s">
        <v>293</v>
      </c>
      <c r="Q25" s="142"/>
      <c r="R25" s="142"/>
      <c r="S25" s="142"/>
      <c r="T25" s="95" t="s">
        <v>37</v>
      </c>
      <c r="U25" s="95"/>
      <c r="V25" s="95"/>
      <c r="W25" s="95" t="s">
        <v>69</v>
      </c>
      <c r="X25" s="95"/>
      <c r="Y25" s="54" t="str">
        <f t="shared" si="0"/>
        <v>Media</v>
      </c>
      <c r="Z25" s="54" t="str">
        <f t="shared" si="1"/>
        <v>60%</v>
      </c>
      <c r="AA25" s="95" t="s">
        <v>61</v>
      </c>
      <c r="AB25" s="95"/>
      <c r="AC25" s="48" t="str">
        <f>IF(AA25&lt;=" "," ",IF(AA25='[2]TABLAS DE CRITERIOS'!$F$5,"Leve",IF(AA25='[2]TABLAS DE CRITERIOS'!$F$6,"Menor",IF([2]FORMATO!AA25='[2]TABLAS DE CRITERIOS'!$F$7,"Moderado",IF([2]FORMATO!AA25='[2]TABLAS DE CRITERIOS'!$F$8,"Mayor",IF(AA25='[2]TABLAS DE CRITERIOS'!$F$9,"Catastrófico"))))))</f>
        <v>Leve</v>
      </c>
      <c r="AD25" s="54" t="str">
        <f t="shared" si="2"/>
        <v>20%</v>
      </c>
      <c r="AE25" s="104" t="str">
        <f t="shared" si="3"/>
        <v>Moderado</v>
      </c>
      <c r="AF25" s="104"/>
      <c r="AG25" s="142" t="s">
        <v>294</v>
      </c>
      <c r="AH25" s="142"/>
      <c r="AI25" s="142"/>
      <c r="AJ25" s="142"/>
      <c r="AK25" s="22" t="s">
        <v>79</v>
      </c>
      <c r="AL25" s="22" t="s">
        <v>84</v>
      </c>
      <c r="AM25" s="50" t="str">
        <f t="shared" si="4"/>
        <v>40%</v>
      </c>
      <c r="AN25" s="22" t="s">
        <v>89</v>
      </c>
      <c r="AO25" s="22" t="s">
        <v>248</v>
      </c>
      <c r="AP25" s="22" t="s">
        <v>249</v>
      </c>
      <c r="AQ25" s="84" t="str">
        <f t="shared" si="5"/>
        <v>PROBABILIDAD</v>
      </c>
      <c r="AR25" s="96"/>
      <c r="AS25" s="85"/>
      <c r="AT25" s="51" t="str">
        <f t="shared" si="6"/>
        <v>Baja</v>
      </c>
      <c r="AU25" s="52">
        <f t="shared" si="7"/>
        <v>0.36</v>
      </c>
      <c r="AV25" s="54" t="str">
        <f t="shared" si="8"/>
        <v>Leve</v>
      </c>
      <c r="AW25" s="51" t="str">
        <f t="shared" si="9"/>
        <v>20%</v>
      </c>
      <c r="AX25" s="84" t="str">
        <f t="shared" si="10"/>
        <v>Bajo</v>
      </c>
      <c r="AY25" s="85"/>
      <c r="AZ25" s="22" t="s">
        <v>101</v>
      </c>
      <c r="BA25" s="142" t="s">
        <v>295</v>
      </c>
      <c r="BB25" s="142"/>
      <c r="BC25" s="142"/>
      <c r="BD25" s="142"/>
      <c r="BE25" s="114">
        <v>44958</v>
      </c>
      <c r="BF25" s="76"/>
      <c r="BG25" s="77"/>
      <c r="BH25" s="114">
        <v>45290</v>
      </c>
      <c r="BI25" s="76"/>
      <c r="BJ25" s="77"/>
      <c r="BK25" s="142" t="s">
        <v>296</v>
      </c>
      <c r="BL25" s="142"/>
      <c r="BM25" s="142"/>
      <c r="BN25" s="142"/>
      <c r="BO25" s="95" t="s">
        <v>297</v>
      </c>
      <c r="BP25" s="95"/>
      <c r="BQ25" s="95"/>
      <c r="BR25" s="95"/>
      <c r="BS25" s="75"/>
      <c r="BT25" s="76"/>
      <c r="BU25" s="77"/>
      <c r="BV25" s="75"/>
      <c r="BW25" s="76"/>
      <c r="BX25" s="77"/>
      <c r="BY25" s="75"/>
      <c r="BZ25" s="76"/>
      <c r="CA25" s="77"/>
      <c r="CB25" s="75"/>
      <c r="CC25" s="76"/>
      <c r="CD25" s="77"/>
    </row>
    <row r="26" spans="2:82" s="21" customFormat="1" ht="80.099999999999994" customHeight="1" thickBot="1">
      <c r="B26" s="46" t="s">
        <v>147</v>
      </c>
      <c r="C26" s="95" t="s">
        <v>21</v>
      </c>
      <c r="D26" s="95"/>
      <c r="E26" s="95"/>
      <c r="F26" s="95" t="s">
        <v>36</v>
      </c>
      <c r="G26" s="95"/>
      <c r="H26" s="95"/>
      <c r="I26" s="95"/>
      <c r="J26" s="75" t="s">
        <v>298</v>
      </c>
      <c r="K26" s="76"/>
      <c r="L26" s="77"/>
      <c r="M26" s="95" t="s">
        <v>3</v>
      </c>
      <c r="N26" s="95"/>
      <c r="O26" s="95"/>
      <c r="P26" s="142" t="s">
        <v>299</v>
      </c>
      <c r="Q26" s="142"/>
      <c r="R26" s="142"/>
      <c r="S26" s="142"/>
      <c r="T26" s="95" t="s">
        <v>37</v>
      </c>
      <c r="U26" s="95"/>
      <c r="V26" s="95"/>
      <c r="W26" s="95" t="s">
        <v>71</v>
      </c>
      <c r="X26" s="95"/>
      <c r="Y26" s="54" t="str">
        <f t="shared" si="0"/>
        <v>Muy Baja</v>
      </c>
      <c r="Z26" s="54" t="str">
        <f t="shared" si="1"/>
        <v>20%</v>
      </c>
      <c r="AA26" s="95" t="s">
        <v>62</v>
      </c>
      <c r="AB26" s="95"/>
      <c r="AC26" s="48" t="str">
        <f>IF(AA26&lt;=" "," ",IF(AA26='[2]TABLAS DE CRITERIOS'!$F$5,"Leve",IF(AA26='[2]TABLAS DE CRITERIOS'!$F$6,"Menor",IF([2]FORMATO!AA26='[2]TABLAS DE CRITERIOS'!$F$7,"Moderado",IF([2]FORMATO!AA26='[2]TABLAS DE CRITERIOS'!$F$8,"Mayor",IF(AA26='[2]TABLAS DE CRITERIOS'!$F$9,"Catastrófico"))))))</f>
        <v>Menor</v>
      </c>
      <c r="AD26" s="54" t="str">
        <f t="shared" si="2"/>
        <v>40%</v>
      </c>
      <c r="AE26" s="104" t="str">
        <f t="shared" si="3"/>
        <v>Bajo</v>
      </c>
      <c r="AF26" s="104"/>
      <c r="AG26" s="142" t="s">
        <v>300</v>
      </c>
      <c r="AH26" s="142"/>
      <c r="AI26" s="142"/>
      <c r="AJ26" s="142"/>
      <c r="AK26" s="22" t="s">
        <v>79</v>
      </c>
      <c r="AL26" s="22" t="s">
        <v>84</v>
      </c>
      <c r="AM26" s="50" t="str">
        <f t="shared" si="4"/>
        <v>40%</v>
      </c>
      <c r="AN26" s="22" t="s">
        <v>89</v>
      </c>
      <c r="AO26" s="22" t="s">
        <v>248</v>
      </c>
      <c r="AP26" s="22" t="s">
        <v>249</v>
      </c>
      <c r="AQ26" s="84" t="str">
        <f t="shared" si="5"/>
        <v>PROBABILIDAD</v>
      </c>
      <c r="AR26" s="96"/>
      <c r="AS26" s="85"/>
      <c r="AT26" s="51" t="str">
        <f t="shared" si="6"/>
        <v>Muy Baja</v>
      </c>
      <c r="AU26" s="52">
        <f t="shared" si="7"/>
        <v>0.12</v>
      </c>
      <c r="AV26" s="54" t="str">
        <f t="shared" si="8"/>
        <v>Menor</v>
      </c>
      <c r="AW26" s="51" t="str">
        <f t="shared" si="9"/>
        <v>40%</v>
      </c>
      <c r="AX26" s="84" t="str">
        <f t="shared" si="10"/>
        <v>Bajo</v>
      </c>
      <c r="AY26" s="85"/>
      <c r="AZ26" s="22" t="s">
        <v>100</v>
      </c>
      <c r="BA26" s="142" t="s">
        <v>301</v>
      </c>
      <c r="BB26" s="142"/>
      <c r="BC26" s="142"/>
      <c r="BD26" s="142"/>
      <c r="BE26" s="114">
        <v>44958</v>
      </c>
      <c r="BF26" s="76"/>
      <c r="BG26" s="77"/>
      <c r="BH26" s="114">
        <v>45290</v>
      </c>
      <c r="BI26" s="76"/>
      <c r="BJ26" s="77"/>
      <c r="BK26" s="142" t="s">
        <v>302</v>
      </c>
      <c r="BL26" s="142"/>
      <c r="BM26" s="142"/>
      <c r="BN26" s="142"/>
      <c r="BO26" s="95" t="s">
        <v>297</v>
      </c>
      <c r="BP26" s="95"/>
      <c r="BQ26" s="95"/>
      <c r="BR26" s="95"/>
      <c r="BS26" s="75"/>
      <c r="BT26" s="76"/>
      <c r="BU26" s="77"/>
      <c r="BV26" s="75"/>
      <c r="BW26" s="76"/>
      <c r="BX26" s="77"/>
      <c r="BY26" s="75"/>
      <c r="BZ26" s="76"/>
      <c r="CA26" s="77"/>
      <c r="CB26" s="75"/>
      <c r="CC26" s="76"/>
      <c r="CD26" s="77"/>
    </row>
    <row r="27" spans="2:82" s="21" customFormat="1" ht="80.099999999999994" customHeight="1" thickBot="1">
      <c r="B27" s="47" t="s">
        <v>155</v>
      </c>
      <c r="C27" s="95" t="s">
        <v>21</v>
      </c>
      <c r="D27" s="95"/>
      <c r="E27" s="95"/>
      <c r="F27" s="95" t="s">
        <v>36</v>
      </c>
      <c r="G27" s="95"/>
      <c r="H27" s="95"/>
      <c r="I27" s="95"/>
      <c r="J27" s="75" t="s">
        <v>303</v>
      </c>
      <c r="K27" s="76"/>
      <c r="L27" s="77"/>
      <c r="M27" s="95" t="s">
        <v>3</v>
      </c>
      <c r="N27" s="95"/>
      <c r="O27" s="95"/>
      <c r="P27" s="142" t="s">
        <v>304</v>
      </c>
      <c r="Q27" s="142"/>
      <c r="R27" s="142"/>
      <c r="S27" s="142"/>
      <c r="T27" s="95" t="s">
        <v>39</v>
      </c>
      <c r="U27" s="95"/>
      <c r="V27" s="95"/>
      <c r="W27" s="95" t="s">
        <v>69</v>
      </c>
      <c r="X27" s="95"/>
      <c r="Y27" s="54" t="str">
        <f t="shared" si="0"/>
        <v>Media</v>
      </c>
      <c r="Z27" s="54" t="str">
        <f t="shared" si="1"/>
        <v>60%</v>
      </c>
      <c r="AA27" s="95" t="s">
        <v>61</v>
      </c>
      <c r="AB27" s="95"/>
      <c r="AC27" s="48" t="str">
        <f>IF(AA27&lt;=" "," ",IF(AA27='[2]TABLAS DE CRITERIOS'!$F$5,"Leve",IF(AA27='[2]TABLAS DE CRITERIOS'!$F$6,"Menor",IF([2]FORMATO!AA27='[2]TABLAS DE CRITERIOS'!$F$7,"Moderado",IF([2]FORMATO!AA27='[2]TABLAS DE CRITERIOS'!$F$8,"Mayor",IF(AA27='[2]TABLAS DE CRITERIOS'!$F$9,"Catastrófico"))))))</f>
        <v>Leve</v>
      </c>
      <c r="AD27" s="54" t="str">
        <f t="shared" si="2"/>
        <v>20%</v>
      </c>
      <c r="AE27" s="104" t="str">
        <f t="shared" si="3"/>
        <v>Moderado</v>
      </c>
      <c r="AF27" s="104"/>
      <c r="AG27" s="142" t="s">
        <v>305</v>
      </c>
      <c r="AH27" s="142"/>
      <c r="AI27" s="142"/>
      <c r="AJ27" s="142"/>
      <c r="AK27" s="22" t="s">
        <v>79</v>
      </c>
      <c r="AL27" s="22" t="s">
        <v>84</v>
      </c>
      <c r="AM27" s="50" t="str">
        <f t="shared" si="4"/>
        <v>40%</v>
      </c>
      <c r="AN27" s="22" t="s">
        <v>89</v>
      </c>
      <c r="AO27" s="22" t="s">
        <v>248</v>
      </c>
      <c r="AP27" s="22" t="s">
        <v>249</v>
      </c>
      <c r="AQ27" s="84" t="str">
        <f t="shared" si="5"/>
        <v>PROBABILIDAD</v>
      </c>
      <c r="AR27" s="96"/>
      <c r="AS27" s="85"/>
      <c r="AT27" s="51" t="str">
        <f t="shared" si="6"/>
        <v>Baja</v>
      </c>
      <c r="AU27" s="52">
        <f t="shared" si="7"/>
        <v>0.36</v>
      </c>
      <c r="AV27" s="54" t="str">
        <f t="shared" si="8"/>
        <v>Leve</v>
      </c>
      <c r="AW27" s="51" t="str">
        <f t="shared" si="9"/>
        <v>20%</v>
      </c>
      <c r="AX27" s="84" t="str">
        <f t="shared" si="10"/>
        <v>Bajo</v>
      </c>
      <c r="AY27" s="85"/>
      <c r="AZ27" s="22" t="s">
        <v>101</v>
      </c>
      <c r="BA27" s="142" t="s">
        <v>306</v>
      </c>
      <c r="BB27" s="142"/>
      <c r="BC27" s="142"/>
      <c r="BD27" s="142"/>
      <c r="BE27" s="114">
        <v>44958</v>
      </c>
      <c r="BF27" s="76"/>
      <c r="BG27" s="77"/>
      <c r="BH27" s="114">
        <v>45290</v>
      </c>
      <c r="BI27" s="76"/>
      <c r="BJ27" s="77"/>
      <c r="BK27" s="142" t="s">
        <v>307</v>
      </c>
      <c r="BL27" s="142"/>
      <c r="BM27" s="142"/>
      <c r="BN27" s="142"/>
      <c r="BO27" s="95" t="s">
        <v>297</v>
      </c>
      <c r="BP27" s="95"/>
      <c r="BQ27" s="95"/>
      <c r="BR27" s="95"/>
      <c r="BS27" s="75"/>
      <c r="BT27" s="76"/>
      <c r="BU27" s="77"/>
      <c r="BV27" s="75"/>
      <c r="BW27" s="76"/>
      <c r="BX27" s="77"/>
      <c r="BY27" s="75"/>
      <c r="BZ27" s="76"/>
      <c r="CA27" s="77"/>
      <c r="CB27" s="75"/>
      <c r="CC27" s="76"/>
      <c r="CD27" s="77"/>
    </row>
    <row r="28" spans="2:82" s="21" customFormat="1" ht="80.099999999999994" customHeight="1" thickBot="1">
      <c r="B28" s="47" t="s">
        <v>156</v>
      </c>
      <c r="C28" s="95" t="s">
        <v>21</v>
      </c>
      <c r="D28" s="95"/>
      <c r="E28" s="95"/>
      <c r="F28" s="95" t="s">
        <v>36</v>
      </c>
      <c r="G28" s="95"/>
      <c r="H28" s="95"/>
      <c r="I28" s="95"/>
      <c r="J28" s="75" t="s">
        <v>308</v>
      </c>
      <c r="K28" s="76"/>
      <c r="L28" s="77"/>
      <c r="M28" s="95" t="s">
        <v>3</v>
      </c>
      <c r="N28" s="95"/>
      <c r="O28" s="95"/>
      <c r="P28" s="142" t="s">
        <v>309</v>
      </c>
      <c r="Q28" s="142"/>
      <c r="R28" s="142"/>
      <c r="S28" s="142"/>
      <c r="T28" s="95" t="s">
        <v>37</v>
      </c>
      <c r="U28" s="95"/>
      <c r="V28" s="95"/>
      <c r="W28" s="95" t="s">
        <v>70</v>
      </c>
      <c r="X28" s="95"/>
      <c r="Y28" s="54" t="str">
        <f t="shared" si="0"/>
        <v>Baja</v>
      </c>
      <c r="Z28" s="54" t="str">
        <f t="shared" si="1"/>
        <v>40%</v>
      </c>
      <c r="AA28" s="95" t="s">
        <v>61</v>
      </c>
      <c r="AB28" s="95"/>
      <c r="AC28" s="48" t="str">
        <f>IF(AA28&lt;=" "," ",IF(AA28='[2]TABLAS DE CRITERIOS'!$F$5,"Leve",IF(AA28='[2]TABLAS DE CRITERIOS'!$F$6,"Menor",IF([2]FORMATO!AA28='[2]TABLAS DE CRITERIOS'!$F$7,"Moderado",IF([2]FORMATO!AA28='[2]TABLAS DE CRITERIOS'!$F$8,"Mayor",IF(AA28='[2]TABLAS DE CRITERIOS'!$F$9,"Catastrófico"))))))</f>
        <v>Leve</v>
      </c>
      <c r="AD28" s="54" t="str">
        <f t="shared" si="2"/>
        <v>20%</v>
      </c>
      <c r="AE28" s="104" t="str">
        <f t="shared" si="3"/>
        <v>Bajo</v>
      </c>
      <c r="AF28" s="104"/>
      <c r="AG28" s="142" t="s">
        <v>310</v>
      </c>
      <c r="AH28" s="142"/>
      <c r="AI28" s="142"/>
      <c r="AJ28" s="142"/>
      <c r="AK28" s="22" t="s">
        <v>79</v>
      </c>
      <c r="AL28" s="22" t="s">
        <v>86</v>
      </c>
      <c r="AM28" s="50" t="str">
        <f t="shared" si="4"/>
        <v>50%</v>
      </c>
      <c r="AN28" s="22" t="s">
        <v>89</v>
      </c>
      <c r="AO28" s="22" t="s">
        <v>248</v>
      </c>
      <c r="AP28" s="22" t="s">
        <v>249</v>
      </c>
      <c r="AQ28" s="84" t="str">
        <f t="shared" si="5"/>
        <v>PROBABILIDAD</v>
      </c>
      <c r="AR28" s="96"/>
      <c r="AS28" s="85"/>
      <c r="AT28" s="51" t="str">
        <f t="shared" si="6"/>
        <v>Muy Baja</v>
      </c>
      <c r="AU28" s="52">
        <f t="shared" si="7"/>
        <v>0.2</v>
      </c>
      <c r="AV28" s="54" t="str">
        <f t="shared" si="8"/>
        <v>Leve</v>
      </c>
      <c r="AW28" s="51" t="str">
        <f t="shared" si="9"/>
        <v>20%</v>
      </c>
      <c r="AX28" s="84" t="str">
        <f t="shared" si="10"/>
        <v>Bajo</v>
      </c>
      <c r="AY28" s="85"/>
      <c r="AZ28" s="22" t="s">
        <v>100</v>
      </c>
      <c r="BA28" s="142" t="s">
        <v>311</v>
      </c>
      <c r="BB28" s="142"/>
      <c r="BC28" s="142"/>
      <c r="BD28" s="142"/>
      <c r="BE28" s="114">
        <v>44958</v>
      </c>
      <c r="BF28" s="76"/>
      <c r="BG28" s="77"/>
      <c r="BH28" s="114">
        <v>45290</v>
      </c>
      <c r="BI28" s="76"/>
      <c r="BJ28" s="77"/>
      <c r="BK28" s="142" t="s">
        <v>312</v>
      </c>
      <c r="BL28" s="142"/>
      <c r="BM28" s="142"/>
      <c r="BN28" s="142"/>
      <c r="BO28" s="95" t="s">
        <v>297</v>
      </c>
      <c r="BP28" s="95"/>
      <c r="BQ28" s="95"/>
      <c r="BR28" s="95"/>
      <c r="BS28" s="75"/>
      <c r="BT28" s="76"/>
      <c r="BU28" s="77"/>
      <c r="BV28" s="75"/>
      <c r="BW28" s="76"/>
      <c r="BX28" s="77"/>
      <c r="BY28" s="75"/>
      <c r="BZ28" s="76"/>
      <c r="CA28" s="77"/>
      <c r="CB28" s="75"/>
      <c r="CC28" s="76"/>
      <c r="CD28" s="77"/>
    </row>
    <row r="29" spans="2:82" s="21" customFormat="1" ht="80.099999999999994" customHeight="1" thickBot="1">
      <c r="B29" s="47" t="s">
        <v>157</v>
      </c>
      <c r="C29" s="95" t="s">
        <v>21</v>
      </c>
      <c r="D29" s="95"/>
      <c r="E29" s="95"/>
      <c r="F29" s="95" t="s">
        <v>36</v>
      </c>
      <c r="G29" s="95"/>
      <c r="H29" s="95"/>
      <c r="I29" s="95"/>
      <c r="J29" s="75" t="s">
        <v>313</v>
      </c>
      <c r="K29" s="76"/>
      <c r="L29" s="77"/>
      <c r="M29" s="95" t="s">
        <v>3</v>
      </c>
      <c r="N29" s="95"/>
      <c r="O29" s="95"/>
      <c r="P29" s="142" t="s">
        <v>314</v>
      </c>
      <c r="Q29" s="142"/>
      <c r="R29" s="142"/>
      <c r="S29" s="142"/>
      <c r="T29" s="95" t="s">
        <v>40</v>
      </c>
      <c r="U29" s="95"/>
      <c r="V29" s="95"/>
      <c r="W29" s="95" t="s">
        <v>70</v>
      </c>
      <c r="X29" s="95"/>
      <c r="Y29" s="54" t="str">
        <f t="shared" si="0"/>
        <v>Baja</v>
      </c>
      <c r="Z29" s="54" t="str">
        <f t="shared" si="1"/>
        <v>40%</v>
      </c>
      <c r="AA29" s="95" t="s">
        <v>61</v>
      </c>
      <c r="AB29" s="95"/>
      <c r="AC29" s="48" t="str">
        <f>IF(AA29&lt;=" "," ",IF(AA29='[2]TABLAS DE CRITERIOS'!$F$5,"Leve",IF(AA29='[2]TABLAS DE CRITERIOS'!$F$6,"Menor",IF([2]FORMATO!AA29='[2]TABLAS DE CRITERIOS'!$F$7,"Moderado",IF([2]FORMATO!AA29='[2]TABLAS DE CRITERIOS'!$F$8,"Mayor",IF(AA29='[2]TABLAS DE CRITERIOS'!$F$9,"Catastrófico"))))))</f>
        <v>Leve</v>
      </c>
      <c r="AD29" s="54" t="str">
        <f t="shared" si="2"/>
        <v>20%</v>
      </c>
      <c r="AE29" s="104" t="str">
        <f t="shared" si="3"/>
        <v>Bajo</v>
      </c>
      <c r="AF29" s="104"/>
      <c r="AG29" s="142" t="s">
        <v>315</v>
      </c>
      <c r="AH29" s="142"/>
      <c r="AI29" s="142"/>
      <c r="AJ29" s="142"/>
      <c r="AK29" s="22" t="s">
        <v>79</v>
      </c>
      <c r="AL29" s="22" t="s">
        <v>86</v>
      </c>
      <c r="AM29" s="50" t="str">
        <f t="shared" si="4"/>
        <v>50%</v>
      </c>
      <c r="AN29" s="22" t="s">
        <v>89</v>
      </c>
      <c r="AO29" s="22" t="s">
        <v>248</v>
      </c>
      <c r="AP29" s="22" t="s">
        <v>249</v>
      </c>
      <c r="AQ29" s="84" t="str">
        <f t="shared" si="5"/>
        <v>PROBABILIDAD</v>
      </c>
      <c r="AR29" s="96"/>
      <c r="AS29" s="85"/>
      <c r="AT29" s="51" t="str">
        <f t="shared" si="6"/>
        <v>Muy Baja</v>
      </c>
      <c r="AU29" s="52">
        <f t="shared" si="7"/>
        <v>0.2</v>
      </c>
      <c r="AV29" s="54" t="str">
        <f t="shared" si="8"/>
        <v>Leve</v>
      </c>
      <c r="AW29" s="51" t="str">
        <f t="shared" si="9"/>
        <v>20%</v>
      </c>
      <c r="AX29" s="84" t="str">
        <f t="shared" si="10"/>
        <v>Bajo</v>
      </c>
      <c r="AY29" s="85"/>
      <c r="AZ29" s="22" t="s">
        <v>100</v>
      </c>
      <c r="BA29" s="142" t="s">
        <v>316</v>
      </c>
      <c r="BB29" s="142"/>
      <c r="BC29" s="142"/>
      <c r="BD29" s="142"/>
      <c r="BE29" s="114">
        <v>44958</v>
      </c>
      <c r="BF29" s="76"/>
      <c r="BG29" s="77"/>
      <c r="BH29" s="114">
        <v>45290</v>
      </c>
      <c r="BI29" s="76"/>
      <c r="BJ29" s="77"/>
      <c r="BK29" s="142" t="s">
        <v>317</v>
      </c>
      <c r="BL29" s="142"/>
      <c r="BM29" s="142"/>
      <c r="BN29" s="142"/>
      <c r="BO29" s="95" t="s">
        <v>297</v>
      </c>
      <c r="BP29" s="95"/>
      <c r="BQ29" s="95"/>
      <c r="BR29" s="95"/>
      <c r="BS29" s="75"/>
      <c r="BT29" s="76"/>
      <c r="BU29" s="77"/>
      <c r="BV29" s="75"/>
      <c r="BW29" s="76"/>
      <c r="BX29" s="77"/>
      <c r="BY29" s="75"/>
      <c r="BZ29" s="76"/>
      <c r="CA29" s="77"/>
      <c r="CB29" s="75"/>
      <c r="CC29" s="76"/>
      <c r="CD29" s="77"/>
    </row>
    <row r="30" spans="2:82" s="21" customFormat="1" ht="80.099999999999994" customHeight="1" thickBot="1">
      <c r="B30" s="47" t="s">
        <v>158</v>
      </c>
      <c r="C30" s="95" t="s">
        <v>21</v>
      </c>
      <c r="D30" s="95"/>
      <c r="E30" s="95"/>
      <c r="F30" s="95" t="s">
        <v>36</v>
      </c>
      <c r="G30" s="95"/>
      <c r="H30" s="95"/>
      <c r="I30" s="95"/>
      <c r="J30" s="75" t="s">
        <v>318</v>
      </c>
      <c r="K30" s="76"/>
      <c r="L30" s="77"/>
      <c r="M30" s="95" t="s">
        <v>3</v>
      </c>
      <c r="N30" s="95"/>
      <c r="O30" s="95"/>
      <c r="P30" s="142" t="s">
        <v>319</v>
      </c>
      <c r="Q30" s="142"/>
      <c r="R30" s="142"/>
      <c r="S30" s="142"/>
      <c r="T30" s="95" t="s">
        <v>43</v>
      </c>
      <c r="U30" s="95"/>
      <c r="V30" s="95"/>
      <c r="W30" s="95" t="s">
        <v>70</v>
      </c>
      <c r="X30" s="95"/>
      <c r="Y30" s="54" t="str">
        <f t="shared" si="0"/>
        <v>Baja</v>
      </c>
      <c r="Z30" s="54" t="str">
        <f t="shared" si="1"/>
        <v>40%</v>
      </c>
      <c r="AA30" s="95" t="s">
        <v>62</v>
      </c>
      <c r="AB30" s="95"/>
      <c r="AC30" s="48" t="str">
        <f>IF(AA30&lt;=" "," ",IF(AA30='[2]TABLAS DE CRITERIOS'!$F$5,"Leve",IF(AA30='[2]TABLAS DE CRITERIOS'!$F$6,"Menor",IF([2]FORMATO!AA30='[2]TABLAS DE CRITERIOS'!$F$7,"Moderado",IF([2]FORMATO!AA30='[2]TABLAS DE CRITERIOS'!$F$8,"Mayor",IF(AA30='[2]TABLAS DE CRITERIOS'!$F$9,"Catastrófico"))))))</f>
        <v>Menor</v>
      </c>
      <c r="AD30" s="54" t="str">
        <f t="shared" si="2"/>
        <v>40%</v>
      </c>
      <c r="AE30" s="104" t="str">
        <f t="shared" si="3"/>
        <v>Moderado</v>
      </c>
      <c r="AF30" s="104"/>
      <c r="AG30" s="142" t="s">
        <v>320</v>
      </c>
      <c r="AH30" s="142"/>
      <c r="AI30" s="142"/>
      <c r="AJ30" s="142"/>
      <c r="AK30" s="22" t="s">
        <v>79</v>
      </c>
      <c r="AL30" s="22" t="s">
        <v>84</v>
      </c>
      <c r="AM30" s="50" t="str">
        <f t="shared" si="4"/>
        <v>40%</v>
      </c>
      <c r="AN30" s="22" t="s">
        <v>89</v>
      </c>
      <c r="AO30" s="22" t="s">
        <v>248</v>
      </c>
      <c r="AP30" s="22" t="s">
        <v>249</v>
      </c>
      <c r="AQ30" s="84" t="str">
        <f t="shared" si="5"/>
        <v>PROBABILIDAD</v>
      </c>
      <c r="AR30" s="96"/>
      <c r="AS30" s="85"/>
      <c r="AT30" s="51" t="str">
        <f t="shared" si="6"/>
        <v>Baja</v>
      </c>
      <c r="AU30" s="52">
        <f t="shared" si="7"/>
        <v>0.24</v>
      </c>
      <c r="AV30" s="54" t="str">
        <f t="shared" si="8"/>
        <v>Menor</v>
      </c>
      <c r="AW30" s="51" t="str">
        <f t="shared" si="9"/>
        <v>40%</v>
      </c>
      <c r="AX30" s="84" t="str">
        <f t="shared" si="10"/>
        <v>Moderado</v>
      </c>
      <c r="AY30" s="85"/>
      <c r="AZ30" s="22" t="s">
        <v>101</v>
      </c>
      <c r="BA30" s="142" t="s">
        <v>321</v>
      </c>
      <c r="BB30" s="142"/>
      <c r="BC30" s="142"/>
      <c r="BD30" s="142"/>
      <c r="BE30" s="114">
        <v>44958</v>
      </c>
      <c r="BF30" s="76"/>
      <c r="BG30" s="77"/>
      <c r="BH30" s="114">
        <v>45290</v>
      </c>
      <c r="BI30" s="76"/>
      <c r="BJ30" s="77"/>
      <c r="BK30" s="142" t="s">
        <v>322</v>
      </c>
      <c r="BL30" s="142"/>
      <c r="BM30" s="142"/>
      <c r="BN30" s="142"/>
      <c r="BO30" s="95" t="s">
        <v>297</v>
      </c>
      <c r="BP30" s="95"/>
      <c r="BQ30" s="95"/>
      <c r="BR30" s="95"/>
      <c r="BS30" s="75"/>
      <c r="BT30" s="76"/>
      <c r="BU30" s="77"/>
      <c r="BV30" s="75"/>
      <c r="BW30" s="76"/>
      <c r="BX30" s="77"/>
      <c r="BY30" s="75"/>
      <c r="BZ30" s="76"/>
      <c r="CA30" s="77"/>
      <c r="CB30" s="75"/>
      <c r="CC30" s="76"/>
      <c r="CD30" s="77"/>
    </row>
    <row r="31" spans="2:82" s="21" customFormat="1" ht="80.099999999999994" customHeight="1" thickBot="1">
      <c r="B31" s="47" t="s">
        <v>159</v>
      </c>
      <c r="C31" s="95" t="s">
        <v>21</v>
      </c>
      <c r="D31" s="95"/>
      <c r="E31" s="95"/>
      <c r="F31" s="95" t="s">
        <v>36</v>
      </c>
      <c r="G31" s="95"/>
      <c r="H31" s="95"/>
      <c r="I31" s="95"/>
      <c r="J31" s="75" t="s">
        <v>323</v>
      </c>
      <c r="K31" s="76"/>
      <c r="L31" s="77"/>
      <c r="M31" s="95" t="s">
        <v>3</v>
      </c>
      <c r="N31" s="95"/>
      <c r="O31" s="95"/>
      <c r="P31" s="142" t="s">
        <v>324</v>
      </c>
      <c r="Q31" s="142"/>
      <c r="R31" s="142"/>
      <c r="S31" s="142"/>
      <c r="T31" s="95" t="s">
        <v>43</v>
      </c>
      <c r="U31" s="95"/>
      <c r="V31" s="95"/>
      <c r="W31" s="95" t="s">
        <v>70</v>
      </c>
      <c r="X31" s="95"/>
      <c r="Y31" s="54" t="str">
        <f t="shared" si="0"/>
        <v>Baja</v>
      </c>
      <c r="Z31" s="54" t="str">
        <f t="shared" si="1"/>
        <v>40%</v>
      </c>
      <c r="AA31" s="95" t="s">
        <v>62</v>
      </c>
      <c r="AB31" s="95"/>
      <c r="AC31" s="48" t="str">
        <f>IF(AA31&lt;=" "," ",IF(AA31='[2]TABLAS DE CRITERIOS'!$F$5,"Leve",IF(AA31='[2]TABLAS DE CRITERIOS'!$F$6,"Menor",IF([2]FORMATO!AA31='[2]TABLAS DE CRITERIOS'!$F$7,"Moderado",IF([2]FORMATO!AA31='[2]TABLAS DE CRITERIOS'!$F$8,"Mayor",IF(AA31='[2]TABLAS DE CRITERIOS'!$F$9,"Catastrófico"))))))</f>
        <v>Menor</v>
      </c>
      <c r="AD31" s="54" t="str">
        <f t="shared" si="2"/>
        <v>40%</v>
      </c>
      <c r="AE31" s="104" t="str">
        <f t="shared" si="3"/>
        <v>Moderado</v>
      </c>
      <c r="AF31" s="104"/>
      <c r="AG31" s="142" t="s">
        <v>325</v>
      </c>
      <c r="AH31" s="142"/>
      <c r="AI31" s="142"/>
      <c r="AJ31" s="142"/>
      <c r="AK31" s="22" t="s">
        <v>79</v>
      </c>
      <c r="AL31" s="22" t="s">
        <v>86</v>
      </c>
      <c r="AM31" s="50" t="str">
        <f t="shared" si="4"/>
        <v>50%</v>
      </c>
      <c r="AN31" s="22" t="s">
        <v>89</v>
      </c>
      <c r="AO31" s="22" t="s">
        <v>248</v>
      </c>
      <c r="AP31" s="22" t="s">
        <v>249</v>
      </c>
      <c r="AQ31" s="84" t="str">
        <f t="shared" si="5"/>
        <v>PROBABILIDAD</v>
      </c>
      <c r="AR31" s="96"/>
      <c r="AS31" s="85"/>
      <c r="AT31" s="51" t="str">
        <f t="shared" si="6"/>
        <v>Muy Baja</v>
      </c>
      <c r="AU31" s="52">
        <f t="shared" si="7"/>
        <v>0.2</v>
      </c>
      <c r="AV31" s="54" t="str">
        <f t="shared" si="8"/>
        <v>Menor</v>
      </c>
      <c r="AW31" s="51" t="str">
        <f t="shared" si="9"/>
        <v>40%</v>
      </c>
      <c r="AX31" s="84" t="str">
        <f t="shared" si="10"/>
        <v>Bajo</v>
      </c>
      <c r="AY31" s="85"/>
      <c r="AZ31" s="22" t="s">
        <v>101</v>
      </c>
      <c r="BA31" s="142" t="s">
        <v>326</v>
      </c>
      <c r="BB31" s="142"/>
      <c r="BC31" s="142"/>
      <c r="BD31" s="142"/>
      <c r="BE31" s="114">
        <v>44958</v>
      </c>
      <c r="BF31" s="76"/>
      <c r="BG31" s="77"/>
      <c r="BH31" s="114">
        <v>45290</v>
      </c>
      <c r="BI31" s="76"/>
      <c r="BJ31" s="77"/>
      <c r="BK31" s="142" t="s">
        <v>327</v>
      </c>
      <c r="BL31" s="142"/>
      <c r="BM31" s="142"/>
      <c r="BN31" s="142"/>
      <c r="BO31" s="95" t="s">
        <v>297</v>
      </c>
      <c r="BP31" s="95"/>
      <c r="BQ31" s="95"/>
      <c r="BR31" s="95"/>
      <c r="BS31" s="75"/>
      <c r="BT31" s="76"/>
      <c r="BU31" s="77"/>
      <c r="BV31" s="75"/>
      <c r="BW31" s="76"/>
      <c r="BX31" s="77"/>
      <c r="BY31" s="75"/>
      <c r="BZ31" s="76"/>
      <c r="CA31" s="77"/>
      <c r="CB31" s="75"/>
      <c r="CC31" s="76"/>
      <c r="CD31" s="77"/>
    </row>
    <row r="32" spans="2:82" s="21" customFormat="1" ht="80.099999999999994" customHeight="1" thickBot="1">
      <c r="B32" s="47" t="s">
        <v>160</v>
      </c>
      <c r="C32" s="95" t="s">
        <v>21</v>
      </c>
      <c r="D32" s="95"/>
      <c r="E32" s="95"/>
      <c r="F32" s="95" t="s">
        <v>36</v>
      </c>
      <c r="G32" s="95"/>
      <c r="H32" s="95"/>
      <c r="I32" s="95"/>
      <c r="J32" s="75" t="s">
        <v>328</v>
      </c>
      <c r="K32" s="76"/>
      <c r="L32" s="77"/>
      <c r="M32" s="95" t="s">
        <v>3</v>
      </c>
      <c r="N32" s="95"/>
      <c r="O32" s="95"/>
      <c r="P32" s="142" t="s">
        <v>329</v>
      </c>
      <c r="Q32" s="142"/>
      <c r="R32" s="142"/>
      <c r="S32" s="142"/>
      <c r="T32" s="95" t="s">
        <v>43</v>
      </c>
      <c r="U32" s="95"/>
      <c r="V32" s="95"/>
      <c r="W32" s="95" t="s">
        <v>68</v>
      </c>
      <c r="X32" s="95"/>
      <c r="Y32" s="54" t="str">
        <f t="shared" ref="Y32:Y36" si="11">IF(W32&lt;=0," ",IF(W32="Rara vez","Muy Baja",IF(W32="Improbable","Baja",IF(W32="Posible","Media",IF(W32="Probable","Alta",IF(W32="Casi Seguro","Muy Alta"))))))</f>
        <v>Alta</v>
      </c>
      <c r="Z32" s="54" t="str">
        <f t="shared" ref="Z32:Z36" si="12">IF(Y32=" "," ",IF(Y32="Muy Baja","20%",IF(Y32="Baja","40%",IF(Y32="Media","60%",IF(Y32="Alta","80%",IF(Y32="Muy Alta","100%"))))))</f>
        <v>80%</v>
      </c>
      <c r="AA32" s="75" t="s">
        <v>64</v>
      </c>
      <c r="AB32" s="77"/>
      <c r="AC32" s="48" t="str">
        <f>IF(AA32&lt;=" "," ",IF(AA32='TABLAS DE CRITERIOS'!$F$5,"Leve",IF(AA32='TABLAS DE CRITERIOS'!$F$6,"Menor",IF(FORMATO!AA32='TABLAS DE CRITERIOS'!$F$7,"Moderado",IF(FORMATO!AA32='TABLAS DE CRITERIOS'!$F$8,"Mayor",IF(AA32='TABLAS DE CRITERIOS'!$F$9,"Catastrófico"))))))</f>
        <v>Mayor</v>
      </c>
      <c r="AD32" s="54" t="str">
        <f t="shared" ref="AD32:AD36" si="13">IF(AC32="Leve","20%",IF(AC32="Menor","40%",IF(AC32="Moderado","60%",IF(AC32="Mayor","80%",IF(AC32="Catastrófico","100%"," ")))))</f>
        <v>80%</v>
      </c>
      <c r="AE32" s="84" t="str">
        <f t="shared" ref="AE32:AE36" si="14">IF(OR(AND(Y32="Muy Baja",AC32="Leve"),AND(Y32="Muy Baja",AC32="Menor"),AND(Y32="Baja",AC32="Leve")),"Bajo",IF(OR(AND(Y32="Muy baja",AC32="Moderado"),AND(Y32="Baja",AC32="Menor"),AND(Y32="Baja",AC32="Moderado"),AND(Y32="Media",AC32="Leve"),AND(Y32="Media",AC32="Menor"),AND(Y32="Media",AC32="Moderado"),AND(Y32="Alta",AC32="Leve"),AND(Y32="Alta",AC32="Menor")),"Moderado",IF(OR(AND(Y32="Muy Baja",AC32="Mayor"),AND(Y32="Baja",AC32="Mayor"),AND(Y32="Media",AC32="Mayor"),AND(Y32="Alta",AC32="Moderado"),AND(Y32="Alta",AC32="Mayor"),AND(Y32="Muy Alta",AC32="Leve"),AND(Y32="Muy Alta",AC32="Menor"),AND(Y32="Muy Alta",AC32="Moderado"),AND(Y32="Muy Alta",AC32="Mayor")),"Alto",IF(OR(AND(Y32="Muy Baja",AC32="Catastrófico"),AND(Y32="Baja",AC32="Catastrófico"),AND(Y32="Media",AC32="Catastrófico"),AND(Y32="Alta",AC32="Catastrófico"),AND(Y32="Muy Alta",AC32="Catastrófico")),"Extremo",""))))</f>
        <v>Alto</v>
      </c>
      <c r="AF32" s="85"/>
      <c r="AG32" s="143" t="s">
        <v>330</v>
      </c>
      <c r="AH32" s="142"/>
      <c r="AI32" s="142"/>
      <c r="AJ32" s="142"/>
      <c r="AK32" s="22" t="s">
        <v>79</v>
      </c>
      <c r="AL32" s="22" t="s">
        <v>84</v>
      </c>
      <c r="AM32" s="50" t="str">
        <f t="shared" ref="AM32:AM36" si="15">IF(AND(AK32="Preventivo",AL32="Automático"),"50%",IF(AND(AK32="Preventivo",AL32="Manual"),"40%",IF(AND(AK32="Correctivo",AL32="Automático"),"30%",IF(AND(AK32="Correctivo",AL32="Manual"),"20%",""))))</f>
        <v>40%</v>
      </c>
      <c r="AN32" s="22" t="s">
        <v>89</v>
      </c>
      <c r="AO32" s="22" t="s">
        <v>248</v>
      </c>
      <c r="AP32" s="22" t="s">
        <v>249</v>
      </c>
      <c r="AQ32" s="84" t="str">
        <f t="shared" ref="AQ32:AQ36" si="16">IF(AK32=""," ",IF(AK32="PREVENTIVO","PROBABILIDAD",IF(AK32="CORRECTIVO","IMPACTO")))</f>
        <v>PROBABILIDAD</v>
      </c>
      <c r="AR32" s="96"/>
      <c r="AS32" s="85"/>
      <c r="AT32" s="51" t="str">
        <f t="shared" ref="AT32:AT36" si="17">IFERROR(IF(AU32="","",IF(AU32&lt;=0.2,"Muy Baja",IF(AU32&lt;=0.4,"Baja",IF(AU32&lt;=0.6,"Media",IF(AU32&lt;=0.8,"Alta","Muy Alta"))))),"")</f>
        <v>Media</v>
      </c>
      <c r="AU32" s="52">
        <f t="shared" ref="AU32:AU36" si="18">IFERROR(IF(AQ32="Probabilidad",(Z32-(+Z32*AM32)),IF(AQ32="Impacto",Z32,"")),"")</f>
        <v>0.48</v>
      </c>
      <c r="AV32" s="54" t="str">
        <f t="shared" ref="AV32:AV36" si="19">IF(AW32=""," ",IF(AW32&lt;="20%","Leve",IF(AW32&lt;="40%","Menor",IF(AW32&lt;="60%","Moderado",IF(AW32&lt;="80%","Mayor",IF(AW32&lt;="100%","Catastrófico"))))))</f>
        <v>Mayor</v>
      </c>
      <c r="AW32" s="51" t="str">
        <f t="shared" ref="AW32:AW36" si="20">IFERROR(IF(AQ32="Impacto",(AD32-(+AD32*AM32)),IF(AQ32="Probabilidad",AD32,"")),"")</f>
        <v>80%</v>
      </c>
      <c r="AX32" s="84" t="str">
        <f t="shared" ref="AX32:AX36" si="21">IFERROR(IF(OR(AND(AT32="Muy Baja",AV32="Leve"),AND(AT32="Muy Baja",AV32="Menor"),AND(AT32="Baja",AV32="Leve")),"Bajo",IF(OR(AND(AT32="Muy baja",AV32="Moderado"),AND(AT32="Baja",AV32="Menor"),AND(AT32="Baja",AV32="Moderado"),AND(AT32="Media",AV32="Leve"),AND(AT32="Media",AV32="Menor"),AND(AT32="Media",AV32="Moderado"),AND(AT32="Alta",AV32="Leve"),AND(AT32="Alta",AV32="Menor")),"Moderado",IF(OR(AND(AT32="Muy Baja",AV32="Mayor"),AND(AT32="Baja",AV32="Mayor"),AND(AT32="Media",AV32="Mayor"),AND(AT32="Alta",AV32="Moderado"),AND(AT32="Alta",AV32="Mayor"),AND(AT32="Muy Alta",AV32="Leve"),AND(AT32="Muy Alta",AV32="Menor"),AND(AT32="Muy Alta",AV32="Moderado"),AND(AT32="Muy Alta",AV32="Mayor")),"Alto",IF(OR(AND(AT32="Muy Baja",AV32="Catastrófico"),AND(AT32="Baja",AV32="Catastrófico"),AND(AT32="Media",AV32="Catastrófico"),AND(AT32="Alta",AV32="Catastrófico"),AND(AT32="Muy Alta",AV32="Catastrófico")),"Extremo","")))),"")</f>
        <v>Alto</v>
      </c>
      <c r="AY32" s="85"/>
      <c r="AZ32" s="22" t="s">
        <v>103</v>
      </c>
      <c r="BA32" s="142" t="s">
        <v>331</v>
      </c>
      <c r="BB32" s="142"/>
      <c r="BC32" s="142"/>
      <c r="BD32" s="142"/>
      <c r="BE32" s="114">
        <v>44958</v>
      </c>
      <c r="BF32" s="76"/>
      <c r="BG32" s="77"/>
      <c r="BH32" s="114">
        <v>45290</v>
      </c>
      <c r="BI32" s="76"/>
      <c r="BJ32" s="77"/>
      <c r="BK32" s="142" t="s">
        <v>332</v>
      </c>
      <c r="BL32" s="142"/>
      <c r="BM32" s="142"/>
      <c r="BN32" s="142"/>
      <c r="BO32" s="95" t="s">
        <v>297</v>
      </c>
      <c r="BP32" s="95"/>
      <c r="BQ32" s="95"/>
      <c r="BR32" s="95"/>
      <c r="BS32" s="75"/>
      <c r="BT32" s="76"/>
      <c r="BU32" s="77"/>
      <c r="BV32" s="75"/>
      <c r="BW32" s="76"/>
      <c r="BX32" s="77"/>
      <c r="BY32" s="75"/>
      <c r="BZ32" s="76"/>
      <c r="CA32" s="77"/>
      <c r="CB32" s="75"/>
      <c r="CC32" s="76"/>
      <c r="CD32" s="77"/>
    </row>
    <row r="33" spans="2:82" s="21" customFormat="1" ht="80.099999999999994" customHeight="1" thickBot="1">
      <c r="B33" s="47" t="s">
        <v>161</v>
      </c>
      <c r="C33" s="95" t="s">
        <v>21</v>
      </c>
      <c r="D33" s="95"/>
      <c r="E33" s="95"/>
      <c r="F33" s="95" t="s">
        <v>36</v>
      </c>
      <c r="G33" s="95"/>
      <c r="H33" s="95"/>
      <c r="I33" s="95"/>
      <c r="J33" s="75" t="s">
        <v>333</v>
      </c>
      <c r="K33" s="76"/>
      <c r="L33" s="77"/>
      <c r="M33" s="95" t="s">
        <v>3</v>
      </c>
      <c r="N33" s="95"/>
      <c r="O33" s="95"/>
      <c r="P33" s="95" t="s">
        <v>334</v>
      </c>
      <c r="Q33" s="95"/>
      <c r="R33" s="95"/>
      <c r="S33" s="95"/>
      <c r="T33" s="95" t="s">
        <v>43</v>
      </c>
      <c r="U33" s="95"/>
      <c r="V33" s="95"/>
      <c r="W33" s="95" t="s">
        <v>68</v>
      </c>
      <c r="X33" s="95"/>
      <c r="Y33" s="54" t="str">
        <f t="shared" si="11"/>
        <v>Alta</v>
      </c>
      <c r="Z33" s="54" t="str">
        <f t="shared" si="12"/>
        <v>80%</v>
      </c>
      <c r="AA33" s="75" t="s">
        <v>64</v>
      </c>
      <c r="AB33" s="77"/>
      <c r="AC33" s="48" t="str">
        <f>IF(AA33&lt;=" "," ",IF(AA33='TABLAS DE CRITERIOS'!$F$5,"Leve",IF(AA33='TABLAS DE CRITERIOS'!$F$6,"Menor",IF(FORMATO!AA33='TABLAS DE CRITERIOS'!$F$7,"Moderado",IF(FORMATO!AA33='TABLAS DE CRITERIOS'!$F$8,"Mayor",IF(AA33='TABLAS DE CRITERIOS'!$F$9,"Catastrófico"))))))</f>
        <v>Mayor</v>
      </c>
      <c r="AD33" s="54" t="str">
        <f t="shared" si="13"/>
        <v>80%</v>
      </c>
      <c r="AE33" s="84" t="str">
        <f t="shared" si="14"/>
        <v>Alto</v>
      </c>
      <c r="AF33" s="85"/>
      <c r="AG33" s="95" t="s">
        <v>335</v>
      </c>
      <c r="AH33" s="95"/>
      <c r="AI33" s="95"/>
      <c r="AJ33" s="95"/>
      <c r="AK33" s="22" t="s">
        <v>79</v>
      </c>
      <c r="AL33" s="22" t="s">
        <v>84</v>
      </c>
      <c r="AM33" s="50" t="str">
        <f t="shared" si="15"/>
        <v>40%</v>
      </c>
      <c r="AN33" s="22" t="s">
        <v>90</v>
      </c>
      <c r="AO33" s="22" t="s">
        <v>248</v>
      </c>
      <c r="AP33" s="22" t="s">
        <v>249</v>
      </c>
      <c r="AQ33" s="84" t="str">
        <f t="shared" si="16"/>
        <v>PROBABILIDAD</v>
      </c>
      <c r="AR33" s="96"/>
      <c r="AS33" s="85"/>
      <c r="AT33" s="51" t="str">
        <f t="shared" si="17"/>
        <v>Media</v>
      </c>
      <c r="AU33" s="52">
        <f t="shared" si="18"/>
        <v>0.48</v>
      </c>
      <c r="AV33" s="54" t="str">
        <f t="shared" si="19"/>
        <v>Mayor</v>
      </c>
      <c r="AW33" s="51" t="str">
        <f t="shared" si="20"/>
        <v>80%</v>
      </c>
      <c r="AX33" s="84" t="str">
        <f t="shared" si="21"/>
        <v>Alto</v>
      </c>
      <c r="AY33" s="85"/>
      <c r="AZ33" s="22" t="s">
        <v>103</v>
      </c>
      <c r="BA33" s="95" t="s">
        <v>336</v>
      </c>
      <c r="BB33" s="95"/>
      <c r="BC33" s="95"/>
      <c r="BD33" s="95"/>
      <c r="BE33" s="114">
        <v>44958</v>
      </c>
      <c r="BF33" s="76"/>
      <c r="BG33" s="77"/>
      <c r="BH33" s="114">
        <v>45290</v>
      </c>
      <c r="BI33" s="76"/>
      <c r="BJ33" s="77"/>
      <c r="BK33" s="95" t="s">
        <v>337</v>
      </c>
      <c r="BL33" s="95"/>
      <c r="BM33" s="95"/>
      <c r="BN33" s="95"/>
      <c r="BO33" s="95" t="s">
        <v>297</v>
      </c>
      <c r="BP33" s="95"/>
      <c r="BQ33" s="95"/>
      <c r="BR33" s="95"/>
      <c r="BS33" s="75"/>
      <c r="BT33" s="76"/>
      <c r="BU33" s="77"/>
      <c r="BV33" s="75"/>
      <c r="BW33" s="76"/>
      <c r="BX33" s="77"/>
      <c r="BY33" s="75"/>
      <c r="BZ33" s="76"/>
      <c r="CA33" s="77"/>
      <c r="CB33" s="75"/>
      <c r="CC33" s="76"/>
      <c r="CD33" s="77"/>
    </row>
    <row r="34" spans="2:82" s="21" customFormat="1" ht="80.099999999999994" customHeight="1" thickBot="1">
      <c r="B34" s="47" t="s">
        <v>162</v>
      </c>
      <c r="C34" s="95" t="s">
        <v>16</v>
      </c>
      <c r="D34" s="95"/>
      <c r="E34" s="95"/>
      <c r="F34" s="95" t="s">
        <v>31</v>
      </c>
      <c r="G34" s="95"/>
      <c r="H34" s="95"/>
      <c r="I34" s="95"/>
      <c r="J34" s="75" t="s">
        <v>338</v>
      </c>
      <c r="K34" s="76"/>
      <c r="L34" s="77"/>
      <c r="M34" s="95" t="s">
        <v>4</v>
      </c>
      <c r="N34" s="95"/>
      <c r="O34" s="95"/>
      <c r="P34" s="95" t="s">
        <v>339</v>
      </c>
      <c r="Q34" s="95"/>
      <c r="R34" s="95"/>
      <c r="S34" s="95"/>
      <c r="T34" s="95" t="s">
        <v>41</v>
      </c>
      <c r="U34" s="95"/>
      <c r="V34" s="95"/>
      <c r="W34" s="95" t="s">
        <v>67</v>
      </c>
      <c r="X34" s="95"/>
      <c r="Y34" s="54" t="str">
        <f t="shared" si="11"/>
        <v>Muy Alta</v>
      </c>
      <c r="Z34" s="54" t="str">
        <f t="shared" si="12"/>
        <v>100%</v>
      </c>
      <c r="AA34" s="75" t="s">
        <v>63</v>
      </c>
      <c r="AB34" s="77"/>
      <c r="AC34" s="48" t="str">
        <f>IF(AA34&lt;=" "," ",IF(AA34='TABLAS DE CRITERIOS'!$F$5,"Leve",IF(AA34='TABLAS DE CRITERIOS'!$F$6,"Menor",IF(FORMATO!AA34='TABLAS DE CRITERIOS'!$F$7,"Moderado",IF(FORMATO!AA34='TABLAS DE CRITERIOS'!$F$8,"Mayor",IF(AA34='TABLAS DE CRITERIOS'!$F$9,"Catastrófico"))))))</f>
        <v>Moderado</v>
      </c>
      <c r="AD34" s="54" t="str">
        <f t="shared" si="13"/>
        <v>60%</v>
      </c>
      <c r="AE34" s="84" t="str">
        <f t="shared" si="14"/>
        <v>Alto</v>
      </c>
      <c r="AF34" s="85"/>
      <c r="AG34" s="95" t="s">
        <v>340</v>
      </c>
      <c r="AH34" s="95"/>
      <c r="AI34" s="95"/>
      <c r="AJ34" s="95"/>
      <c r="AK34" s="22" t="s">
        <v>79</v>
      </c>
      <c r="AL34" s="22" t="s">
        <v>84</v>
      </c>
      <c r="AM34" s="50" t="str">
        <f t="shared" si="15"/>
        <v>40%</v>
      </c>
      <c r="AN34" s="22" t="s">
        <v>90</v>
      </c>
      <c r="AO34" s="22" t="s">
        <v>248</v>
      </c>
      <c r="AP34" s="22" t="s">
        <v>249</v>
      </c>
      <c r="AQ34" s="84" t="str">
        <f t="shared" si="16"/>
        <v>PROBABILIDAD</v>
      </c>
      <c r="AR34" s="96"/>
      <c r="AS34" s="85"/>
      <c r="AT34" s="51" t="str">
        <f t="shared" si="17"/>
        <v>Media</v>
      </c>
      <c r="AU34" s="52">
        <f t="shared" si="18"/>
        <v>0.6</v>
      </c>
      <c r="AV34" s="54" t="str">
        <f t="shared" si="19"/>
        <v>Moderado</v>
      </c>
      <c r="AW34" s="51" t="str">
        <f t="shared" si="20"/>
        <v>60%</v>
      </c>
      <c r="AX34" s="84" t="str">
        <f t="shared" si="21"/>
        <v>Moderado</v>
      </c>
      <c r="AY34" s="85"/>
      <c r="AZ34" s="22" t="s">
        <v>100</v>
      </c>
      <c r="BA34" s="95" t="s">
        <v>341</v>
      </c>
      <c r="BB34" s="95"/>
      <c r="BC34" s="95"/>
      <c r="BD34" s="95"/>
      <c r="BE34" s="75" t="s">
        <v>342</v>
      </c>
      <c r="BF34" s="76"/>
      <c r="BG34" s="77"/>
      <c r="BH34" s="75" t="s">
        <v>343</v>
      </c>
      <c r="BI34" s="76"/>
      <c r="BJ34" s="77"/>
      <c r="BK34" s="95" t="s">
        <v>344</v>
      </c>
      <c r="BL34" s="95"/>
      <c r="BM34" s="95"/>
      <c r="BN34" s="95"/>
      <c r="BO34" s="95" t="s">
        <v>345</v>
      </c>
      <c r="BP34" s="95"/>
      <c r="BQ34" s="95"/>
      <c r="BR34" s="95"/>
      <c r="BS34" s="75"/>
      <c r="BT34" s="76"/>
      <c r="BU34" s="77"/>
      <c r="BV34" s="75"/>
      <c r="BW34" s="76"/>
      <c r="BX34" s="77"/>
      <c r="BY34" s="75"/>
      <c r="BZ34" s="76"/>
      <c r="CA34" s="77"/>
      <c r="CB34" s="75"/>
      <c r="CC34" s="76"/>
      <c r="CD34" s="77"/>
    </row>
    <row r="35" spans="2:82" s="21" customFormat="1" ht="80.099999999999994" customHeight="1" thickBot="1">
      <c r="B35" s="47" t="s">
        <v>163</v>
      </c>
      <c r="C35" s="95" t="s">
        <v>16</v>
      </c>
      <c r="D35" s="95"/>
      <c r="E35" s="95"/>
      <c r="F35" s="95" t="s">
        <v>31</v>
      </c>
      <c r="G35" s="95"/>
      <c r="H35" s="95"/>
      <c r="I35" s="95"/>
      <c r="J35" s="75" t="s">
        <v>346</v>
      </c>
      <c r="K35" s="76"/>
      <c r="L35" s="77"/>
      <c r="M35" s="95" t="s">
        <v>3</v>
      </c>
      <c r="N35" s="95"/>
      <c r="O35" s="95"/>
      <c r="P35" s="95" t="s">
        <v>347</v>
      </c>
      <c r="Q35" s="95"/>
      <c r="R35" s="95"/>
      <c r="S35" s="95"/>
      <c r="T35" s="95" t="s">
        <v>42</v>
      </c>
      <c r="U35" s="95"/>
      <c r="V35" s="95"/>
      <c r="W35" s="95" t="s">
        <v>67</v>
      </c>
      <c r="X35" s="95"/>
      <c r="Y35" s="54" t="str">
        <f t="shared" si="11"/>
        <v>Muy Alta</v>
      </c>
      <c r="Z35" s="54" t="str">
        <f t="shared" si="12"/>
        <v>100%</v>
      </c>
      <c r="AA35" s="75" t="s">
        <v>64</v>
      </c>
      <c r="AB35" s="77"/>
      <c r="AC35" s="48" t="str">
        <f>IF(AA35&lt;=" "," ",IF(AA35='TABLAS DE CRITERIOS'!$F$5,"Leve",IF(AA35='TABLAS DE CRITERIOS'!$F$6,"Menor",IF(FORMATO!AA35='TABLAS DE CRITERIOS'!$F$7,"Moderado",IF(FORMATO!AA35='TABLAS DE CRITERIOS'!$F$8,"Mayor",IF(AA35='TABLAS DE CRITERIOS'!$F$9,"Catastrófico"))))))</f>
        <v>Mayor</v>
      </c>
      <c r="AD35" s="54" t="str">
        <f t="shared" si="13"/>
        <v>80%</v>
      </c>
      <c r="AE35" s="84" t="str">
        <f t="shared" si="14"/>
        <v>Alto</v>
      </c>
      <c r="AF35" s="85"/>
      <c r="AG35" s="95" t="s">
        <v>348</v>
      </c>
      <c r="AH35" s="95"/>
      <c r="AI35" s="95"/>
      <c r="AJ35" s="95"/>
      <c r="AK35" s="22" t="s">
        <v>80</v>
      </c>
      <c r="AL35" s="22" t="s">
        <v>84</v>
      </c>
      <c r="AM35" s="50" t="str">
        <f t="shared" si="15"/>
        <v>20%</v>
      </c>
      <c r="AN35" s="22" t="s">
        <v>90</v>
      </c>
      <c r="AO35" s="22" t="s">
        <v>248</v>
      </c>
      <c r="AP35" s="22" t="s">
        <v>249</v>
      </c>
      <c r="AQ35" s="84" t="str">
        <f t="shared" si="16"/>
        <v>IMPACTO</v>
      </c>
      <c r="AR35" s="96"/>
      <c r="AS35" s="85"/>
      <c r="AT35" s="51" t="str">
        <f t="shared" si="17"/>
        <v>Muy Alta</v>
      </c>
      <c r="AU35" s="52" t="str">
        <f t="shared" si="18"/>
        <v>100%</v>
      </c>
      <c r="AV35" s="54" t="str">
        <f t="shared" si="19"/>
        <v>Leve</v>
      </c>
      <c r="AW35" s="51">
        <f t="shared" si="20"/>
        <v>0.64</v>
      </c>
      <c r="AX35" s="84" t="str">
        <f t="shared" si="21"/>
        <v>Alto</v>
      </c>
      <c r="AY35" s="85"/>
      <c r="AZ35" s="22" t="s">
        <v>101</v>
      </c>
      <c r="BA35" s="95" t="s">
        <v>349</v>
      </c>
      <c r="BB35" s="95"/>
      <c r="BC35" s="95"/>
      <c r="BD35" s="95"/>
      <c r="BE35" s="75" t="s">
        <v>342</v>
      </c>
      <c r="BF35" s="76"/>
      <c r="BG35" s="77"/>
      <c r="BH35" s="75" t="s">
        <v>343</v>
      </c>
      <c r="BI35" s="76"/>
      <c r="BJ35" s="77"/>
      <c r="BK35" s="95" t="s">
        <v>344</v>
      </c>
      <c r="BL35" s="95"/>
      <c r="BM35" s="95"/>
      <c r="BN35" s="95"/>
      <c r="BO35" s="95" t="s">
        <v>350</v>
      </c>
      <c r="BP35" s="95"/>
      <c r="BQ35" s="95"/>
      <c r="BR35" s="95"/>
      <c r="BS35" s="75"/>
      <c r="BT35" s="76"/>
      <c r="BU35" s="77"/>
      <c r="BV35" s="75"/>
      <c r="BW35" s="76"/>
      <c r="BX35" s="77"/>
      <c r="BY35" s="75"/>
      <c r="BZ35" s="76"/>
      <c r="CA35" s="77"/>
      <c r="CB35" s="75"/>
      <c r="CC35" s="76"/>
      <c r="CD35" s="77"/>
    </row>
    <row r="36" spans="2:82" s="21" customFormat="1" ht="80.099999999999994" customHeight="1" thickBot="1">
      <c r="B36" s="47" t="s">
        <v>164</v>
      </c>
      <c r="C36" s="95" t="s">
        <v>16</v>
      </c>
      <c r="D36" s="95"/>
      <c r="E36" s="95"/>
      <c r="F36" s="95" t="s">
        <v>31</v>
      </c>
      <c r="G36" s="95"/>
      <c r="H36" s="95"/>
      <c r="I36" s="95"/>
      <c r="J36" s="75" t="s">
        <v>351</v>
      </c>
      <c r="K36" s="76"/>
      <c r="L36" s="77"/>
      <c r="M36" s="95" t="s">
        <v>4</v>
      </c>
      <c r="N36" s="95"/>
      <c r="O36" s="95"/>
      <c r="P36" s="95" t="s">
        <v>352</v>
      </c>
      <c r="Q36" s="95"/>
      <c r="R36" s="95"/>
      <c r="S36" s="95"/>
      <c r="T36" s="95" t="s">
        <v>39</v>
      </c>
      <c r="U36" s="95"/>
      <c r="V36" s="95"/>
      <c r="W36" s="95" t="s">
        <v>69</v>
      </c>
      <c r="X36" s="95"/>
      <c r="Y36" s="49" t="str">
        <f t="shared" si="11"/>
        <v>Media</v>
      </c>
      <c r="Z36" s="49" t="str">
        <f t="shared" si="12"/>
        <v>60%</v>
      </c>
      <c r="AA36" s="95" t="s">
        <v>62</v>
      </c>
      <c r="AB36" s="95"/>
      <c r="AC36" s="48" t="str">
        <f>IF(AA36&lt;=" "," ",IF(AA36='TABLAS DE CRITERIOS'!$F$5,"Leve",IF(AA36='TABLAS DE CRITERIOS'!$F$6,"Menor",IF(FORMATO!AA36='TABLAS DE CRITERIOS'!$F$7,"Moderado",IF(FORMATO!AA36='TABLAS DE CRITERIOS'!$F$8,"Mayor",IF(AA36='TABLAS DE CRITERIOS'!$F$9,"Catastrófico"))))))</f>
        <v>Menor</v>
      </c>
      <c r="AD36" s="49" t="str">
        <f t="shared" si="13"/>
        <v>40%</v>
      </c>
      <c r="AE36" s="104" t="str">
        <f t="shared" si="14"/>
        <v>Moderado</v>
      </c>
      <c r="AF36" s="104"/>
      <c r="AG36" s="95" t="s">
        <v>353</v>
      </c>
      <c r="AH36" s="95"/>
      <c r="AI36" s="95"/>
      <c r="AJ36" s="95"/>
      <c r="AK36" s="22" t="s">
        <v>79</v>
      </c>
      <c r="AL36" s="22" t="s">
        <v>84</v>
      </c>
      <c r="AM36" s="50" t="str">
        <f t="shared" si="15"/>
        <v>40%</v>
      </c>
      <c r="AN36" s="22" t="s">
        <v>89</v>
      </c>
      <c r="AO36" s="22" t="s">
        <v>248</v>
      </c>
      <c r="AP36" s="22" t="s">
        <v>249</v>
      </c>
      <c r="AQ36" s="84" t="str">
        <f t="shared" si="16"/>
        <v>PROBABILIDAD</v>
      </c>
      <c r="AR36" s="96"/>
      <c r="AS36" s="85"/>
      <c r="AT36" s="51" t="str">
        <f t="shared" si="17"/>
        <v>Baja</v>
      </c>
      <c r="AU36" s="52">
        <f t="shared" si="18"/>
        <v>0.36</v>
      </c>
      <c r="AV36" s="49" t="str">
        <f t="shared" si="19"/>
        <v>Menor</v>
      </c>
      <c r="AW36" s="51" t="str">
        <f t="shared" si="20"/>
        <v>40%</v>
      </c>
      <c r="AX36" s="84" t="str">
        <f t="shared" si="21"/>
        <v>Moderado</v>
      </c>
      <c r="AY36" s="85"/>
      <c r="AZ36" s="22" t="s">
        <v>101</v>
      </c>
      <c r="BA36" s="95" t="s">
        <v>354</v>
      </c>
      <c r="BB36" s="95"/>
      <c r="BC36" s="95"/>
      <c r="BD36" s="95"/>
      <c r="BE36" s="75" t="s">
        <v>355</v>
      </c>
      <c r="BF36" s="76"/>
      <c r="BG36" s="77"/>
      <c r="BH36" s="75" t="s">
        <v>356</v>
      </c>
      <c r="BI36" s="76"/>
      <c r="BJ36" s="77"/>
      <c r="BK36" s="95" t="s">
        <v>357</v>
      </c>
      <c r="BL36" s="95"/>
      <c r="BM36" s="95"/>
      <c r="BN36" s="95"/>
      <c r="BO36" s="95" t="s">
        <v>358</v>
      </c>
      <c r="BP36" s="95"/>
      <c r="BQ36" s="95"/>
      <c r="BR36" s="95"/>
      <c r="BS36" s="75"/>
      <c r="BT36" s="76"/>
      <c r="BU36" s="77"/>
      <c r="BV36" s="75"/>
      <c r="BW36" s="76"/>
      <c r="BX36" s="77"/>
      <c r="BY36" s="75"/>
      <c r="BZ36" s="76"/>
      <c r="CA36" s="77"/>
      <c r="CB36" s="75"/>
      <c r="CC36" s="76"/>
      <c r="CD36" s="77"/>
    </row>
    <row r="37" spans="2:82" s="21" customFormat="1" ht="80.099999999999994" customHeight="1" thickBot="1">
      <c r="B37" s="47" t="s">
        <v>165</v>
      </c>
      <c r="C37" s="95" t="s">
        <v>16</v>
      </c>
      <c r="D37" s="95"/>
      <c r="E37" s="95"/>
      <c r="F37" s="95" t="s">
        <v>31</v>
      </c>
      <c r="G37" s="95"/>
      <c r="H37" s="95"/>
      <c r="I37" s="95"/>
      <c r="J37" s="75" t="s">
        <v>359</v>
      </c>
      <c r="K37" s="76"/>
      <c r="L37" s="77"/>
      <c r="M37" s="95" t="s">
        <v>3</v>
      </c>
      <c r="N37" s="95"/>
      <c r="O37" s="95"/>
      <c r="P37" s="95" t="s">
        <v>360</v>
      </c>
      <c r="Q37" s="95"/>
      <c r="R37" s="95"/>
      <c r="S37" s="95"/>
      <c r="T37" s="95" t="s">
        <v>37</v>
      </c>
      <c r="U37" s="95"/>
      <c r="V37" s="95"/>
      <c r="W37" s="95" t="s">
        <v>67</v>
      </c>
      <c r="X37" s="95"/>
      <c r="Y37" s="49" t="str">
        <f t="shared" ref="Y37:Y46" si="22">IF(W37&lt;=0," ",IF(W37="Rara vez","Muy Baja",IF(W37="Improbable","Baja",IF(W37="Posible","Media",IF(W37="Probable","Alta",IF(W37="Casi Seguro","Muy Alta"))))))</f>
        <v>Muy Alta</v>
      </c>
      <c r="Z37" s="49" t="str">
        <f t="shared" ref="Z37:Z46" si="23">IF(Y37=" "," ",IF(Y37="Muy Baja","20%",IF(Y37="Baja","40%",IF(Y37="Media","60%",IF(Y37="Alta","80%",IF(Y37="Muy Alta","100%"))))))</f>
        <v>100%</v>
      </c>
      <c r="AA37" s="95" t="s">
        <v>62</v>
      </c>
      <c r="AB37" s="95"/>
      <c r="AC37" s="48" t="str">
        <f>IF(AA37&lt;=" "," ",IF(AA37='TABLAS DE CRITERIOS'!$F$5,"Leve",IF(AA37='TABLAS DE CRITERIOS'!$F$6,"Menor",IF(FORMATO!AA37='TABLAS DE CRITERIOS'!$F$7,"Moderado",IF(FORMATO!AA37='TABLAS DE CRITERIOS'!$F$8,"Mayor",IF(AA37='TABLAS DE CRITERIOS'!$F$9,"Catastrófico"))))))</f>
        <v>Menor</v>
      </c>
      <c r="AD37" s="49" t="str">
        <f t="shared" ref="AD37:AD46" si="24">IF(AC37="Leve","20%",IF(AC37="Menor","40%",IF(AC37="Moderado","60%",IF(AC37="Mayor","80%",IF(AC37="Catastrófico","100%"," ")))))</f>
        <v>40%</v>
      </c>
      <c r="AE37" s="104" t="str">
        <f t="shared" ref="AE37:AE46" si="25">IF(OR(AND(Y37="Muy Baja",AC37="Leve"),AND(Y37="Muy Baja",AC37="Menor"),AND(Y37="Baja",AC37="Leve")),"Bajo",IF(OR(AND(Y37="Muy baja",AC37="Moderado"),AND(Y37="Baja",AC37="Menor"),AND(Y37="Baja",AC37="Moderado"),AND(Y37="Media",AC37="Leve"),AND(Y37="Media",AC37="Menor"),AND(Y37="Media",AC37="Moderado"),AND(Y37="Alta",AC37="Leve"),AND(Y37="Alta",AC37="Menor")),"Moderado",IF(OR(AND(Y37="Muy Baja",AC37="Mayor"),AND(Y37="Baja",AC37="Mayor"),AND(Y37="Media",AC37="Mayor"),AND(Y37="Alta",AC37="Moderado"),AND(Y37="Alta",AC37="Mayor"),AND(Y37="Muy Alta",AC37="Leve"),AND(Y37="Muy Alta",AC37="Menor"),AND(Y37="Muy Alta",AC37="Moderado"),AND(Y37="Muy Alta",AC37="Mayor")),"Alto",IF(OR(AND(Y37="Muy Baja",AC37="Catastrófico"),AND(Y37="Baja",AC37="Catastrófico"),AND(Y37="Media",AC37="Catastrófico"),AND(Y37="Alta",AC37="Catastrófico"),AND(Y37="Muy Alta",AC37="Catastrófico")),"Extremo",""))))</f>
        <v>Alto</v>
      </c>
      <c r="AF37" s="104"/>
      <c r="AG37" s="95" t="s">
        <v>361</v>
      </c>
      <c r="AH37" s="95"/>
      <c r="AI37" s="95"/>
      <c r="AJ37" s="95"/>
      <c r="AK37" s="22" t="s">
        <v>80</v>
      </c>
      <c r="AL37" s="22" t="s">
        <v>84</v>
      </c>
      <c r="AM37" s="50" t="str">
        <f t="shared" ref="AM37:AM100" si="26">IF(AND(AK37="Preventivo",AL37="Automático"),"50%",IF(AND(AK37="Preventivo",AL37="Manual"),"40%",IF(AND(AK37="Correctivo",AL37="Automático"),"30%",IF(AND(AK37="Correctivo",AL37="Manual"),"20%",""))))</f>
        <v>20%</v>
      </c>
      <c r="AN37" s="22" t="s">
        <v>89</v>
      </c>
      <c r="AO37" s="22" t="s">
        <v>248</v>
      </c>
      <c r="AP37" s="22" t="s">
        <v>249</v>
      </c>
      <c r="AQ37" s="84" t="str">
        <f t="shared" ref="AQ37:AQ48" si="27">IF(AK37=""," ",IF(AK37="PREVENTIVO","PROBABILIDAD",IF(AK37="CORRECTIVO","IMPACTO")))</f>
        <v>IMPACTO</v>
      </c>
      <c r="AR37" s="96"/>
      <c r="AS37" s="85"/>
      <c r="AT37" s="51" t="str">
        <f t="shared" ref="AT37:AT46" si="28">IFERROR(IF(AU37="","",IF(AU37&lt;=0.2,"Muy Baja",IF(AU37&lt;=0.4,"Baja",IF(AU37&lt;=0.6,"Media",IF(AU37&lt;=0.8,"Alta","Muy Alta"))))),"")</f>
        <v>Muy Alta</v>
      </c>
      <c r="AU37" s="52" t="str">
        <f t="shared" ref="AU37:AU46" si="29">IFERROR(IF(AQ37="Probabilidad",(Z37-(+Z37*AM37)),IF(AQ37="Impacto",Z37,"")),"")</f>
        <v>100%</v>
      </c>
      <c r="AV37" s="49" t="str">
        <f t="shared" ref="AV37:AV46" si="30">IF(AW37=""," ",IF(AW37&lt;="20%","Leve",IF(AW37&lt;="40%","Menor",IF(AW37&lt;="60%","Moderado",IF(AW37&lt;="80%","Mayor",IF(AW37&lt;="100%","Catastrófico"))))))</f>
        <v>Leve</v>
      </c>
      <c r="AW37" s="51">
        <f t="shared" ref="AW37:AW46" si="31">IFERROR(IF(AQ37="Impacto",(AD37-(+AD37*AM37)),IF(AQ37="Probabilidad",AD37,"")),"")</f>
        <v>0.32</v>
      </c>
      <c r="AX37" s="84" t="str">
        <f t="shared" ref="AX37:AX46" si="32">IFERROR(IF(OR(AND(AT37="Muy Baja",AV37="Leve"),AND(AT37="Muy Baja",AV37="Menor"),AND(AT37="Baja",AV37="Leve")),"Bajo",IF(OR(AND(AT37="Muy baja",AV37="Moderado"),AND(AT37="Baja",AV37="Menor"),AND(AT37="Baja",AV37="Moderado"),AND(AT37="Media",AV37="Leve"),AND(AT37="Media",AV37="Menor"),AND(AT37="Media",AV37="Moderado"),AND(AT37="Alta",AV37="Leve"),AND(AT37="Alta",AV37="Menor")),"Moderado",IF(OR(AND(AT37="Muy Baja",AV37="Mayor"),AND(AT37="Baja",AV37="Mayor"),AND(AT37="Media",AV37="Mayor"),AND(AT37="Alta",AV37="Moderado"),AND(AT37="Alta",AV37="Mayor"),AND(AT37="Muy Alta",AV37="Leve"),AND(AT37="Muy Alta",AV37="Menor"),AND(AT37="Muy Alta",AV37="Moderado"),AND(AT37="Muy Alta",AV37="Mayor")),"Alto",IF(OR(AND(AT37="Muy Baja",AV37="Catastrófico"),AND(AT37="Baja",AV37="Catastrófico"),AND(AT37="Media",AV37="Catastrófico"),AND(AT37="Alta",AV37="Catastrófico"),AND(AT37="Muy Alta",AV37="Catastrófico")),"Extremo","")))),"")</f>
        <v>Alto</v>
      </c>
      <c r="AY37" s="85"/>
      <c r="AZ37" s="22" t="s">
        <v>100</v>
      </c>
      <c r="BA37" s="95" t="s">
        <v>362</v>
      </c>
      <c r="BB37" s="95"/>
      <c r="BC37" s="95"/>
      <c r="BD37" s="95"/>
      <c r="BE37" s="75" t="s">
        <v>355</v>
      </c>
      <c r="BF37" s="76"/>
      <c r="BG37" s="77"/>
      <c r="BH37" s="75" t="s">
        <v>363</v>
      </c>
      <c r="BI37" s="76"/>
      <c r="BJ37" s="77"/>
      <c r="BK37" s="95" t="s">
        <v>364</v>
      </c>
      <c r="BL37" s="95"/>
      <c r="BM37" s="95"/>
      <c r="BN37" s="95"/>
      <c r="BO37" s="95" t="s">
        <v>365</v>
      </c>
      <c r="BP37" s="95"/>
      <c r="BQ37" s="95"/>
      <c r="BR37" s="95"/>
      <c r="BS37" s="75"/>
      <c r="BT37" s="76"/>
      <c r="BU37" s="77"/>
      <c r="BV37" s="75"/>
      <c r="BW37" s="76"/>
      <c r="BX37" s="77"/>
      <c r="BY37" s="75"/>
      <c r="BZ37" s="76"/>
      <c r="CA37" s="77"/>
      <c r="CB37" s="75"/>
      <c r="CC37" s="76"/>
      <c r="CD37" s="77"/>
    </row>
    <row r="38" spans="2:82" s="21" customFormat="1" ht="80.099999999999994" customHeight="1" thickBot="1">
      <c r="B38" s="47" t="s">
        <v>166</v>
      </c>
      <c r="C38" s="95" t="s">
        <v>16</v>
      </c>
      <c r="D38" s="95"/>
      <c r="E38" s="95"/>
      <c r="F38" s="95" t="s">
        <v>31</v>
      </c>
      <c r="G38" s="95"/>
      <c r="H38" s="95"/>
      <c r="I38" s="95"/>
      <c r="J38" s="75" t="s">
        <v>366</v>
      </c>
      <c r="K38" s="76"/>
      <c r="L38" s="77"/>
      <c r="M38" s="95" t="s">
        <v>3</v>
      </c>
      <c r="N38" s="95"/>
      <c r="O38" s="95"/>
      <c r="P38" s="95" t="s">
        <v>367</v>
      </c>
      <c r="Q38" s="95"/>
      <c r="R38" s="95"/>
      <c r="S38" s="95"/>
      <c r="T38" s="95" t="s">
        <v>42</v>
      </c>
      <c r="U38" s="95"/>
      <c r="V38" s="95"/>
      <c r="W38" s="95" t="s">
        <v>67</v>
      </c>
      <c r="X38" s="95"/>
      <c r="Y38" s="49" t="str">
        <f t="shared" si="22"/>
        <v>Muy Alta</v>
      </c>
      <c r="Z38" s="49" t="str">
        <f t="shared" si="23"/>
        <v>100%</v>
      </c>
      <c r="AA38" s="95" t="s">
        <v>63</v>
      </c>
      <c r="AB38" s="95"/>
      <c r="AC38" s="48" t="str">
        <f>IF(AA38&lt;=" "," ",IF(AA38='TABLAS DE CRITERIOS'!$F$5,"Leve",IF(AA38='TABLAS DE CRITERIOS'!$F$6,"Menor",IF(FORMATO!AA38='TABLAS DE CRITERIOS'!$F$7,"Moderado",IF(FORMATO!AA38='TABLAS DE CRITERIOS'!$F$8,"Mayor",IF(AA38='TABLAS DE CRITERIOS'!$F$9,"Catastrófico"))))))</f>
        <v>Moderado</v>
      </c>
      <c r="AD38" s="49" t="str">
        <f t="shared" si="24"/>
        <v>60%</v>
      </c>
      <c r="AE38" s="104" t="str">
        <f t="shared" si="25"/>
        <v>Alto</v>
      </c>
      <c r="AF38" s="104"/>
      <c r="AG38" s="95" t="s">
        <v>368</v>
      </c>
      <c r="AH38" s="95"/>
      <c r="AI38" s="95"/>
      <c r="AJ38" s="95"/>
      <c r="AK38" s="22" t="s">
        <v>79</v>
      </c>
      <c r="AL38" s="22" t="s">
        <v>84</v>
      </c>
      <c r="AM38" s="50" t="str">
        <f t="shared" si="26"/>
        <v>40%</v>
      </c>
      <c r="AN38" s="22" t="s">
        <v>90</v>
      </c>
      <c r="AO38" s="22" t="s">
        <v>248</v>
      </c>
      <c r="AP38" s="22" t="s">
        <v>249</v>
      </c>
      <c r="AQ38" s="84" t="str">
        <f t="shared" si="27"/>
        <v>PROBABILIDAD</v>
      </c>
      <c r="AR38" s="96"/>
      <c r="AS38" s="85"/>
      <c r="AT38" s="51" t="str">
        <f t="shared" si="28"/>
        <v>Media</v>
      </c>
      <c r="AU38" s="52">
        <f t="shared" si="29"/>
        <v>0.6</v>
      </c>
      <c r="AV38" s="49" t="str">
        <f t="shared" si="30"/>
        <v>Moderado</v>
      </c>
      <c r="AW38" s="51" t="str">
        <f t="shared" si="31"/>
        <v>60%</v>
      </c>
      <c r="AX38" s="84" t="str">
        <f t="shared" si="32"/>
        <v>Moderado</v>
      </c>
      <c r="AY38" s="85"/>
      <c r="AZ38" s="22" t="s">
        <v>100</v>
      </c>
      <c r="BA38" s="95" t="s">
        <v>369</v>
      </c>
      <c r="BB38" s="95"/>
      <c r="BC38" s="95"/>
      <c r="BD38" s="95"/>
      <c r="BE38" s="75" t="s">
        <v>370</v>
      </c>
      <c r="BF38" s="76"/>
      <c r="BG38" s="77"/>
      <c r="BH38" s="75" t="s">
        <v>370</v>
      </c>
      <c r="BI38" s="76"/>
      <c r="BJ38" s="77"/>
      <c r="BK38" s="95" t="s">
        <v>344</v>
      </c>
      <c r="BL38" s="95"/>
      <c r="BM38" s="95"/>
      <c r="BN38" s="95"/>
      <c r="BO38" s="95" t="s">
        <v>371</v>
      </c>
      <c r="BP38" s="95"/>
      <c r="BQ38" s="95"/>
      <c r="BR38" s="95"/>
      <c r="BS38" s="75"/>
      <c r="BT38" s="76"/>
      <c r="BU38" s="77"/>
      <c r="BV38" s="75"/>
      <c r="BW38" s="76"/>
      <c r="BX38" s="77"/>
      <c r="BY38" s="75"/>
      <c r="BZ38" s="76"/>
      <c r="CA38" s="77"/>
      <c r="CB38" s="75"/>
      <c r="CC38" s="76"/>
      <c r="CD38" s="77"/>
    </row>
    <row r="39" spans="2:82" s="21" customFormat="1" ht="81.75" thickBot="1">
      <c r="B39" s="47" t="s">
        <v>167</v>
      </c>
      <c r="C39" s="139" t="s">
        <v>17</v>
      </c>
      <c r="D39" s="79"/>
      <c r="E39" s="80"/>
      <c r="F39" s="139" t="s">
        <v>32</v>
      </c>
      <c r="G39" s="79"/>
      <c r="H39" s="79"/>
      <c r="I39" s="80"/>
      <c r="J39" s="141" t="s">
        <v>372</v>
      </c>
      <c r="K39" s="79"/>
      <c r="L39" s="80"/>
      <c r="M39" s="139" t="s">
        <v>5</v>
      </c>
      <c r="N39" s="79"/>
      <c r="O39" s="80"/>
      <c r="P39" s="139" t="s">
        <v>373</v>
      </c>
      <c r="Q39" s="79"/>
      <c r="R39" s="79"/>
      <c r="S39" s="80"/>
      <c r="T39" s="139" t="s">
        <v>39</v>
      </c>
      <c r="U39" s="79"/>
      <c r="V39" s="80"/>
      <c r="W39" s="139" t="s">
        <v>69</v>
      </c>
      <c r="X39" s="80"/>
      <c r="Y39" s="49" t="str">
        <f t="shared" si="22"/>
        <v>Media</v>
      </c>
      <c r="Z39" s="49" t="str">
        <f t="shared" si="23"/>
        <v>60%</v>
      </c>
      <c r="AA39" s="95" t="s">
        <v>61</v>
      </c>
      <c r="AB39" s="95"/>
      <c r="AC39" s="48" t="str">
        <f>IF(AA39&lt;=" "," ",IF(AA39='TABLAS DE CRITERIOS'!$F$5,"Leve",IF(AA39='TABLAS DE CRITERIOS'!$F$6,"Menor",IF(FORMATO!AA39='TABLAS DE CRITERIOS'!$F$7,"Moderado",IF(FORMATO!AA39='TABLAS DE CRITERIOS'!$F$8,"Mayor",IF(AA39='TABLAS DE CRITERIOS'!$F$9,"Catastrófico"))))))</f>
        <v>Leve</v>
      </c>
      <c r="AD39" s="49" t="str">
        <f t="shared" si="24"/>
        <v>20%</v>
      </c>
      <c r="AE39" s="104" t="str">
        <f t="shared" si="25"/>
        <v>Moderado</v>
      </c>
      <c r="AF39" s="104"/>
      <c r="AG39" s="139" t="s">
        <v>374</v>
      </c>
      <c r="AH39" s="79"/>
      <c r="AI39" s="79"/>
      <c r="AJ39" s="80"/>
      <c r="AK39" s="22" t="s">
        <v>79</v>
      </c>
      <c r="AL39" s="22" t="s">
        <v>86</v>
      </c>
      <c r="AM39" s="50" t="str">
        <f t="shared" si="26"/>
        <v>50%</v>
      </c>
      <c r="AN39" s="22" t="s">
        <v>89</v>
      </c>
      <c r="AO39" s="22" t="s">
        <v>248</v>
      </c>
      <c r="AP39" s="22" t="s">
        <v>249</v>
      </c>
      <c r="AQ39" s="84" t="str">
        <f t="shared" si="27"/>
        <v>PROBABILIDAD</v>
      </c>
      <c r="AR39" s="96"/>
      <c r="AS39" s="85"/>
      <c r="AT39" s="51" t="str">
        <f t="shared" si="28"/>
        <v>Baja</v>
      </c>
      <c r="AU39" s="52">
        <f t="shared" si="29"/>
        <v>0.3</v>
      </c>
      <c r="AV39" s="49" t="str">
        <f t="shared" si="30"/>
        <v>Leve</v>
      </c>
      <c r="AW39" s="51" t="str">
        <f t="shared" si="31"/>
        <v>20%</v>
      </c>
      <c r="AX39" s="84" t="str">
        <f t="shared" si="32"/>
        <v>Bajo</v>
      </c>
      <c r="AY39" s="85"/>
      <c r="AZ39" s="22" t="s">
        <v>100</v>
      </c>
      <c r="BA39" s="139" t="s">
        <v>375</v>
      </c>
      <c r="BB39" s="79"/>
      <c r="BC39" s="79"/>
      <c r="BD39" s="80"/>
      <c r="BE39" s="140">
        <v>44950</v>
      </c>
      <c r="BF39" s="79"/>
      <c r="BG39" s="80"/>
      <c r="BH39" s="140">
        <v>45290</v>
      </c>
      <c r="BI39" s="79"/>
      <c r="BJ39" s="80"/>
      <c r="BK39" s="139" t="s">
        <v>376</v>
      </c>
      <c r="BL39" s="79"/>
      <c r="BM39" s="79"/>
      <c r="BN39" s="80"/>
      <c r="BO39" s="139" t="s">
        <v>377</v>
      </c>
      <c r="BP39" s="79"/>
      <c r="BQ39" s="79"/>
      <c r="BR39" s="80"/>
      <c r="BS39" s="75"/>
      <c r="BT39" s="76"/>
      <c r="BU39" s="77"/>
      <c r="BV39" s="75"/>
      <c r="BW39" s="76"/>
      <c r="BX39" s="77"/>
      <c r="BY39" s="75"/>
      <c r="BZ39" s="76"/>
      <c r="CA39" s="77"/>
      <c r="CB39" s="75"/>
      <c r="CC39" s="76"/>
      <c r="CD39" s="77"/>
    </row>
    <row r="40" spans="2:82" s="21" customFormat="1" ht="80.099999999999994" customHeight="1" thickBot="1">
      <c r="B40" s="47" t="s">
        <v>168</v>
      </c>
      <c r="C40" s="78" t="s">
        <v>17</v>
      </c>
      <c r="D40" s="79"/>
      <c r="E40" s="80"/>
      <c r="F40" s="78" t="s">
        <v>32</v>
      </c>
      <c r="G40" s="79"/>
      <c r="H40" s="79"/>
      <c r="I40" s="80"/>
      <c r="J40" s="78" t="s">
        <v>378</v>
      </c>
      <c r="K40" s="79"/>
      <c r="L40" s="80"/>
      <c r="M40" s="78" t="s">
        <v>5</v>
      </c>
      <c r="N40" s="79"/>
      <c r="O40" s="80"/>
      <c r="P40" s="78" t="s">
        <v>379</v>
      </c>
      <c r="Q40" s="79"/>
      <c r="R40" s="79"/>
      <c r="S40" s="80"/>
      <c r="T40" s="78" t="s">
        <v>43</v>
      </c>
      <c r="U40" s="79"/>
      <c r="V40" s="80"/>
      <c r="W40" s="78" t="s">
        <v>69</v>
      </c>
      <c r="X40" s="80"/>
      <c r="Y40" s="49" t="str">
        <f t="shared" si="22"/>
        <v>Media</v>
      </c>
      <c r="Z40" s="49" t="str">
        <f t="shared" si="23"/>
        <v>60%</v>
      </c>
      <c r="AA40" s="95" t="s">
        <v>61</v>
      </c>
      <c r="AB40" s="95"/>
      <c r="AC40" s="48" t="str">
        <f>IF(AA40&lt;=" "," ",IF(AA40='TABLAS DE CRITERIOS'!$F$5,"Leve",IF(AA40='TABLAS DE CRITERIOS'!$F$6,"Menor",IF(FORMATO!AA40='TABLAS DE CRITERIOS'!$F$7,"Moderado",IF(FORMATO!AA40='TABLAS DE CRITERIOS'!$F$8,"Mayor",IF(AA40='TABLAS DE CRITERIOS'!$F$9,"Catastrófico"))))))</f>
        <v>Leve</v>
      </c>
      <c r="AD40" s="49" t="str">
        <f t="shared" si="24"/>
        <v>20%</v>
      </c>
      <c r="AE40" s="104" t="str">
        <f t="shared" si="25"/>
        <v>Moderado</v>
      </c>
      <c r="AF40" s="104"/>
      <c r="AG40" s="78" t="s">
        <v>380</v>
      </c>
      <c r="AH40" s="79"/>
      <c r="AI40" s="79"/>
      <c r="AJ40" s="80"/>
      <c r="AK40" s="22" t="s">
        <v>79</v>
      </c>
      <c r="AL40" s="22" t="s">
        <v>84</v>
      </c>
      <c r="AM40" s="50" t="str">
        <f t="shared" si="26"/>
        <v>40%</v>
      </c>
      <c r="AN40" s="22" t="s">
        <v>89</v>
      </c>
      <c r="AO40" s="22" t="s">
        <v>248</v>
      </c>
      <c r="AP40" s="22" t="s">
        <v>249</v>
      </c>
      <c r="AQ40" s="84" t="str">
        <f t="shared" si="27"/>
        <v>PROBABILIDAD</v>
      </c>
      <c r="AR40" s="96"/>
      <c r="AS40" s="85"/>
      <c r="AT40" s="51" t="str">
        <f t="shared" si="28"/>
        <v>Baja</v>
      </c>
      <c r="AU40" s="52">
        <f t="shared" si="29"/>
        <v>0.36</v>
      </c>
      <c r="AV40" s="49" t="str">
        <f t="shared" si="30"/>
        <v>Leve</v>
      </c>
      <c r="AW40" s="51" t="str">
        <f t="shared" si="31"/>
        <v>20%</v>
      </c>
      <c r="AX40" s="84" t="str">
        <f t="shared" si="32"/>
        <v>Bajo</v>
      </c>
      <c r="AY40" s="85"/>
      <c r="AZ40" s="22" t="s">
        <v>101</v>
      </c>
      <c r="BA40" s="78" t="s">
        <v>381</v>
      </c>
      <c r="BB40" s="79"/>
      <c r="BC40" s="79"/>
      <c r="BD40" s="80"/>
      <c r="BE40" s="126">
        <v>44950</v>
      </c>
      <c r="BF40" s="79"/>
      <c r="BG40" s="80"/>
      <c r="BH40" s="126">
        <v>45290</v>
      </c>
      <c r="BI40" s="79"/>
      <c r="BJ40" s="80"/>
      <c r="BK40" s="78" t="s">
        <v>382</v>
      </c>
      <c r="BL40" s="79"/>
      <c r="BM40" s="79"/>
      <c r="BN40" s="80"/>
      <c r="BO40" s="78" t="s">
        <v>377</v>
      </c>
      <c r="BP40" s="79"/>
      <c r="BQ40" s="79"/>
      <c r="BR40" s="80"/>
      <c r="BS40" s="75"/>
      <c r="BT40" s="76"/>
      <c r="BU40" s="77"/>
      <c r="BV40" s="75"/>
      <c r="BW40" s="76"/>
      <c r="BX40" s="77"/>
      <c r="BY40" s="75"/>
      <c r="BZ40" s="76"/>
      <c r="CA40" s="77"/>
      <c r="CB40" s="75"/>
      <c r="CC40" s="76"/>
      <c r="CD40" s="77"/>
    </row>
    <row r="41" spans="2:82" s="21" customFormat="1" ht="80.099999999999994" customHeight="1" thickBot="1">
      <c r="B41" s="47" t="s">
        <v>169</v>
      </c>
      <c r="C41" s="78" t="s">
        <v>17</v>
      </c>
      <c r="D41" s="79"/>
      <c r="E41" s="80"/>
      <c r="F41" s="78" t="s">
        <v>32</v>
      </c>
      <c r="G41" s="79"/>
      <c r="H41" s="79"/>
      <c r="I41" s="80"/>
      <c r="J41" s="78" t="s">
        <v>383</v>
      </c>
      <c r="K41" s="79"/>
      <c r="L41" s="80"/>
      <c r="M41" s="78" t="s">
        <v>5</v>
      </c>
      <c r="N41" s="79"/>
      <c r="O41" s="80"/>
      <c r="P41" s="78" t="s">
        <v>384</v>
      </c>
      <c r="Q41" s="79"/>
      <c r="R41" s="79"/>
      <c r="S41" s="80"/>
      <c r="T41" s="78" t="s">
        <v>39</v>
      </c>
      <c r="U41" s="79"/>
      <c r="V41" s="80"/>
      <c r="W41" s="78" t="s">
        <v>68</v>
      </c>
      <c r="X41" s="80"/>
      <c r="Y41" s="49" t="str">
        <f t="shared" si="22"/>
        <v>Alta</v>
      </c>
      <c r="Z41" s="49" t="str">
        <f t="shared" si="23"/>
        <v>80%</v>
      </c>
      <c r="AA41" s="95" t="s">
        <v>61</v>
      </c>
      <c r="AB41" s="95"/>
      <c r="AC41" s="48" t="str">
        <f>IF(AA41&lt;=" "," ",IF(AA41='TABLAS DE CRITERIOS'!$F$5,"Leve",IF(AA41='TABLAS DE CRITERIOS'!$F$6,"Menor",IF(FORMATO!AA41='TABLAS DE CRITERIOS'!$F$7,"Moderado",IF(FORMATO!AA41='TABLAS DE CRITERIOS'!$F$8,"Mayor",IF(AA41='TABLAS DE CRITERIOS'!$F$9,"Catastrófico"))))))</f>
        <v>Leve</v>
      </c>
      <c r="AD41" s="49" t="str">
        <f t="shared" si="24"/>
        <v>20%</v>
      </c>
      <c r="AE41" s="104" t="str">
        <f t="shared" si="25"/>
        <v>Moderado</v>
      </c>
      <c r="AF41" s="104"/>
      <c r="AG41" s="78" t="s">
        <v>385</v>
      </c>
      <c r="AH41" s="79"/>
      <c r="AI41" s="79"/>
      <c r="AJ41" s="80"/>
      <c r="AK41" s="22" t="s">
        <v>79</v>
      </c>
      <c r="AL41" s="22" t="s">
        <v>84</v>
      </c>
      <c r="AM41" s="50" t="str">
        <f t="shared" si="26"/>
        <v>40%</v>
      </c>
      <c r="AN41" s="22" t="s">
        <v>89</v>
      </c>
      <c r="AO41" s="22" t="s">
        <v>248</v>
      </c>
      <c r="AP41" s="22" t="s">
        <v>249</v>
      </c>
      <c r="AQ41" s="84" t="str">
        <f t="shared" si="27"/>
        <v>PROBABILIDAD</v>
      </c>
      <c r="AR41" s="96"/>
      <c r="AS41" s="85"/>
      <c r="AT41" s="51" t="str">
        <f t="shared" si="28"/>
        <v>Media</v>
      </c>
      <c r="AU41" s="52">
        <f t="shared" si="29"/>
        <v>0.48</v>
      </c>
      <c r="AV41" s="49" t="str">
        <f t="shared" si="30"/>
        <v>Leve</v>
      </c>
      <c r="AW41" s="51" t="str">
        <f t="shared" si="31"/>
        <v>20%</v>
      </c>
      <c r="AX41" s="84" t="str">
        <f t="shared" si="32"/>
        <v>Moderado</v>
      </c>
      <c r="AY41" s="85"/>
      <c r="AZ41" s="22" t="s">
        <v>100</v>
      </c>
      <c r="BA41" s="78" t="s">
        <v>386</v>
      </c>
      <c r="BB41" s="79"/>
      <c r="BC41" s="79"/>
      <c r="BD41" s="80"/>
      <c r="BE41" s="126">
        <v>44950</v>
      </c>
      <c r="BF41" s="79"/>
      <c r="BG41" s="80"/>
      <c r="BH41" s="126">
        <v>45290</v>
      </c>
      <c r="BI41" s="79"/>
      <c r="BJ41" s="80"/>
      <c r="BK41" s="78" t="s">
        <v>387</v>
      </c>
      <c r="BL41" s="79"/>
      <c r="BM41" s="79"/>
      <c r="BN41" s="80"/>
      <c r="BO41" s="78" t="s">
        <v>388</v>
      </c>
      <c r="BP41" s="79"/>
      <c r="BQ41" s="79"/>
      <c r="BR41" s="80"/>
      <c r="BS41" s="75"/>
      <c r="BT41" s="76"/>
      <c r="BU41" s="77"/>
      <c r="BV41" s="75"/>
      <c r="BW41" s="76"/>
      <c r="BX41" s="77"/>
      <c r="BY41" s="75"/>
      <c r="BZ41" s="76"/>
      <c r="CA41" s="77"/>
      <c r="CB41" s="75"/>
      <c r="CC41" s="76"/>
      <c r="CD41" s="77"/>
    </row>
    <row r="42" spans="2:82" s="21" customFormat="1" ht="92.25" thickBot="1">
      <c r="B42" s="47" t="s">
        <v>170</v>
      </c>
      <c r="C42" s="78" t="s">
        <v>17</v>
      </c>
      <c r="D42" s="79"/>
      <c r="E42" s="80"/>
      <c r="F42" s="78" t="s">
        <v>32</v>
      </c>
      <c r="G42" s="79"/>
      <c r="H42" s="79"/>
      <c r="I42" s="80"/>
      <c r="J42" s="78" t="s">
        <v>389</v>
      </c>
      <c r="K42" s="79"/>
      <c r="L42" s="80"/>
      <c r="M42" s="78" t="s">
        <v>5</v>
      </c>
      <c r="N42" s="79"/>
      <c r="O42" s="80"/>
      <c r="P42" s="78" t="s">
        <v>390</v>
      </c>
      <c r="Q42" s="79"/>
      <c r="R42" s="79"/>
      <c r="S42" s="80"/>
      <c r="T42" s="78" t="s">
        <v>43</v>
      </c>
      <c r="U42" s="79"/>
      <c r="V42" s="80"/>
      <c r="W42" s="78" t="s">
        <v>69</v>
      </c>
      <c r="X42" s="80"/>
      <c r="Y42" s="49" t="str">
        <f t="shared" si="22"/>
        <v>Media</v>
      </c>
      <c r="Z42" s="49" t="str">
        <f t="shared" si="23"/>
        <v>60%</v>
      </c>
      <c r="AA42" s="95" t="s">
        <v>61</v>
      </c>
      <c r="AB42" s="95"/>
      <c r="AC42" s="48" t="str">
        <f>IF(AA42&lt;=" "," ",IF(AA42='TABLAS DE CRITERIOS'!$F$5,"Leve",IF(AA42='TABLAS DE CRITERIOS'!$F$6,"Menor",IF(FORMATO!AA42='TABLAS DE CRITERIOS'!$F$7,"Moderado",IF(FORMATO!AA42='TABLAS DE CRITERIOS'!$F$8,"Mayor",IF(AA42='TABLAS DE CRITERIOS'!$F$9,"Catastrófico"))))))</f>
        <v>Leve</v>
      </c>
      <c r="AD42" s="49" t="str">
        <f t="shared" si="24"/>
        <v>20%</v>
      </c>
      <c r="AE42" s="104" t="str">
        <f t="shared" si="25"/>
        <v>Moderado</v>
      </c>
      <c r="AF42" s="104"/>
      <c r="AG42" s="78" t="s">
        <v>391</v>
      </c>
      <c r="AH42" s="79"/>
      <c r="AI42" s="79"/>
      <c r="AJ42" s="80"/>
      <c r="AK42" s="22" t="s">
        <v>79</v>
      </c>
      <c r="AL42" s="22" t="s">
        <v>84</v>
      </c>
      <c r="AM42" s="50" t="str">
        <f t="shared" si="26"/>
        <v>40%</v>
      </c>
      <c r="AN42" s="22" t="s">
        <v>89</v>
      </c>
      <c r="AO42" s="22" t="s">
        <v>248</v>
      </c>
      <c r="AP42" s="22" t="s">
        <v>249</v>
      </c>
      <c r="AQ42" s="84" t="str">
        <f t="shared" si="27"/>
        <v>PROBABILIDAD</v>
      </c>
      <c r="AR42" s="96"/>
      <c r="AS42" s="85"/>
      <c r="AT42" s="51" t="str">
        <f t="shared" si="28"/>
        <v>Baja</v>
      </c>
      <c r="AU42" s="52">
        <f t="shared" si="29"/>
        <v>0.36</v>
      </c>
      <c r="AV42" s="49" t="str">
        <f t="shared" si="30"/>
        <v>Leve</v>
      </c>
      <c r="AW42" s="51" t="str">
        <f t="shared" si="31"/>
        <v>20%</v>
      </c>
      <c r="AX42" s="84" t="str">
        <f t="shared" si="32"/>
        <v>Bajo</v>
      </c>
      <c r="AY42" s="85"/>
      <c r="AZ42" s="22" t="s">
        <v>101</v>
      </c>
      <c r="BA42" s="78" t="s">
        <v>391</v>
      </c>
      <c r="BB42" s="79"/>
      <c r="BC42" s="79"/>
      <c r="BD42" s="80"/>
      <c r="BE42" s="126">
        <v>44950</v>
      </c>
      <c r="BF42" s="79"/>
      <c r="BG42" s="80"/>
      <c r="BH42" s="126">
        <v>45290</v>
      </c>
      <c r="BI42" s="79"/>
      <c r="BJ42" s="80"/>
      <c r="BK42" s="78" t="s">
        <v>392</v>
      </c>
      <c r="BL42" s="79"/>
      <c r="BM42" s="79"/>
      <c r="BN42" s="80"/>
      <c r="BO42" s="78" t="s">
        <v>377</v>
      </c>
      <c r="BP42" s="79"/>
      <c r="BQ42" s="79"/>
      <c r="BR42" s="80"/>
      <c r="BS42" s="75"/>
      <c r="BT42" s="76"/>
      <c r="BU42" s="77"/>
      <c r="BV42" s="75"/>
      <c r="BW42" s="76"/>
      <c r="BX42" s="77"/>
      <c r="BY42" s="75"/>
      <c r="BZ42" s="76"/>
      <c r="CA42" s="77"/>
      <c r="CB42" s="75"/>
      <c r="CC42" s="76"/>
      <c r="CD42" s="77"/>
    </row>
    <row r="43" spans="2:82" s="21" customFormat="1" ht="80.099999999999994" customHeight="1" thickBot="1">
      <c r="B43" s="47" t="s">
        <v>171</v>
      </c>
      <c r="C43" s="95" t="s">
        <v>8</v>
      </c>
      <c r="D43" s="95"/>
      <c r="E43" s="95"/>
      <c r="F43" s="95" t="s">
        <v>23</v>
      </c>
      <c r="G43" s="95"/>
      <c r="H43" s="95"/>
      <c r="I43" s="95"/>
      <c r="J43" s="75" t="s">
        <v>393</v>
      </c>
      <c r="K43" s="76"/>
      <c r="L43" s="77"/>
      <c r="M43" s="95" t="s">
        <v>5</v>
      </c>
      <c r="N43" s="95"/>
      <c r="O43" s="95"/>
      <c r="P43" s="95" t="s">
        <v>394</v>
      </c>
      <c r="Q43" s="95"/>
      <c r="R43" s="95"/>
      <c r="S43" s="95"/>
      <c r="T43" s="95" t="s">
        <v>39</v>
      </c>
      <c r="U43" s="95"/>
      <c r="V43" s="95"/>
      <c r="W43" s="95" t="s">
        <v>69</v>
      </c>
      <c r="X43" s="95"/>
      <c r="Y43" s="55" t="str">
        <f t="shared" si="22"/>
        <v>Media</v>
      </c>
      <c r="Z43" s="55" t="str">
        <f t="shared" si="23"/>
        <v>60%</v>
      </c>
      <c r="AA43" s="95" t="s">
        <v>61</v>
      </c>
      <c r="AB43" s="95"/>
      <c r="AC43" s="48" t="str">
        <f>IF(AA43&lt;=" "," ",IF(AA43='[3]TABLAS DE CRITERIOS'!$F$5,"Leve",IF(AA43='[3]TABLAS DE CRITERIOS'!$F$6,"Menor",IF([3]FORMATO!AA43='[3]TABLAS DE CRITERIOS'!$F$7,"Moderado",IF([3]FORMATO!AA43='[3]TABLAS DE CRITERIOS'!$F$8,"Mayor",IF(AA43='[3]TABLAS DE CRITERIOS'!$F$9,"Catastrófico"))))))</f>
        <v>Leve</v>
      </c>
      <c r="AD43" s="55" t="str">
        <f t="shared" si="24"/>
        <v>20%</v>
      </c>
      <c r="AE43" s="104" t="str">
        <f t="shared" si="25"/>
        <v>Moderado</v>
      </c>
      <c r="AF43" s="104"/>
      <c r="AG43" s="95" t="s">
        <v>395</v>
      </c>
      <c r="AH43" s="95"/>
      <c r="AI43" s="95"/>
      <c r="AJ43" s="95"/>
      <c r="AK43" s="22" t="s">
        <v>79</v>
      </c>
      <c r="AL43" s="22" t="s">
        <v>84</v>
      </c>
      <c r="AM43" s="50" t="str">
        <f t="shared" si="26"/>
        <v>40%</v>
      </c>
      <c r="AN43" s="22" t="s">
        <v>89</v>
      </c>
      <c r="AO43" s="22" t="s">
        <v>248</v>
      </c>
      <c r="AP43" s="22" t="s">
        <v>249</v>
      </c>
      <c r="AQ43" s="84" t="str">
        <f t="shared" si="27"/>
        <v>PROBABILIDAD</v>
      </c>
      <c r="AR43" s="96"/>
      <c r="AS43" s="85"/>
      <c r="AT43" s="51" t="str">
        <f t="shared" si="28"/>
        <v>Baja</v>
      </c>
      <c r="AU43" s="52">
        <f t="shared" si="29"/>
        <v>0.36</v>
      </c>
      <c r="AV43" s="55" t="str">
        <f t="shared" si="30"/>
        <v>Leve</v>
      </c>
      <c r="AW43" s="51" t="str">
        <f t="shared" si="31"/>
        <v>20%</v>
      </c>
      <c r="AX43" s="84" t="str">
        <f t="shared" si="32"/>
        <v>Bajo</v>
      </c>
      <c r="AY43" s="85"/>
      <c r="AZ43" s="22" t="s">
        <v>100</v>
      </c>
      <c r="BA43" s="95" t="s">
        <v>396</v>
      </c>
      <c r="BB43" s="95"/>
      <c r="BC43" s="95"/>
      <c r="BD43" s="95"/>
      <c r="BE43" s="114">
        <v>44958</v>
      </c>
      <c r="BF43" s="76"/>
      <c r="BG43" s="77"/>
      <c r="BH43" s="75" t="s">
        <v>397</v>
      </c>
      <c r="BI43" s="76"/>
      <c r="BJ43" s="77"/>
      <c r="BK43" s="95" t="s">
        <v>398</v>
      </c>
      <c r="BL43" s="95"/>
      <c r="BM43" s="95"/>
      <c r="BN43" s="95"/>
      <c r="BO43" s="95" t="s">
        <v>399</v>
      </c>
      <c r="BP43" s="95"/>
      <c r="BQ43" s="95"/>
      <c r="BR43" s="95"/>
      <c r="BS43" s="75"/>
      <c r="BT43" s="76"/>
      <c r="BU43" s="77"/>
      <c r="BV43" s="75"/>
      <c r="BW43" s="76"/>
      <c r="BX43" s="77"/>
      <c r="BY43" s="75"/>
      <c r="BZ43" s="76"/>
      <c r="CA43" s="77"/>
      <c r="CB43" s="75"/>
      <c r="CC43" s="76"/>
      <c r="CD43" s="77"/>
    </row>
    <row r="44" spans="2:82" s="21" customFormat="1" ht="80.099999999999994" customHeight="1" thickBot="1">
      <c r="B44" s="47" t="s">
        <v>172</v>
      </c>
      <c r="C44" s="95" t="s">
        <v>8</v>
      </c>
      <c r="D44" s="95"/>
      <c r="E44" s="95"/>
      <c r="F44" s="95" t="s">
        <v>23</v>
      </c>
      <c r="G44" s="95"/>
      <c r="H44" s="95"/>
      <c r="I44" s="95"/>
      <c r="J44" s="75" t="s">
        <v>400</v>
      </c>
      <c r="K44" s="76"/>
      <c r="L44" s="77"/>
      <c r="M44" s="95" t="s">
        <v>5</v>
      </c>
      <c r="N44" s="95"/>
      <c r="O44" s="95"/>
      <c r="P44" s="95" t="s">
        <v>401</v>
      </c>
      <c r="Q44" s="95"/>
      <c r="R44" s="95"/>
      <c r="S44" s="95"/>
      <c r="T44" s="95" t="s">
        <v>39</v>
      </c>
      <c r="U44" s="95"/>
      <c r="V44" s="95"/>
      <c r="W44" s="95" t="s">
        <v>68</v>
      </c>
      <c r="X44" s="95"/>
      <c r="Y44" s="55" t="str">
        <f t="shared" si="22"/>
        <v>Alta</v>
      </c>
      <c r="Z44" s="55" t="str">
        <f t="shared" si="23"/>
        <v>80%</v>
      </c>
      <c r="AA44" s="95" t="s">
        <v>61</v>
      </c>
      <c r="AB44" s="95"/>
      <c r="AC44" s="48" t="str">
        <f>IF(AA44&lt;=" "," ",IF(AA44='[3]TABLAS DE CRITERIOS'!$F$5,"Leve",IF(AA44='[3]TABLAS DE CRITERIOS'!$F$6,"Menor",IF([3]FORMATO!AA44='[3]TABLAS DE CRITERIOS'!$F$7,"Moderado",IF([3]FORMATO!AA44='[3]TABLAS DE CRITERIOS'!$F$8,"Mayor",IF(AA44='[3]TABLAS DE CRITERIOS'!$F$9,"Catastrófico"))))))</f>
        <v>Leve</v>
      </c>
      <c r="AD44" s="55" t="str">
        <f t="shared" si="24"/>
        <v>20%</v>
      </c>
      <c r="AE44" s="104" t="str">
        <f t="shared" si="25"/>
        <v>Moderado</v>
      </c>
      <c r="AF44" s="104"/>
      <c r="AG44" s="95" t="s">
        <v>402</v>
      </c>
      <c r="AH44" s="95"/>
      <c r="AI44" s="95"/>
      <c r="AJ44" s="95"/>
      <c r="AK44" s="22" t="s">
        <v>79</v>
      </c>
      <c r="AL44" s="22" t="s">
        <v>84</v>
      </c>
      <c r="AM44" s="50" t="str">
        <f t="shared" si="26"/>
        <v>40%</v>
      </c>
      <c r="AN44" s="22" t="s">
        <v>90</v>
      </c>
      <c r="AO44" s="22" t="s">
        <v>248</v>
      </c>
      <c r="AP44" s="22" t="s">
        <v>249</v>
      </c>
      <c r="AQ44" s="84" t="str">
        <f t="shared" si="27"/>
        <v>PROBABILIDAD</v>
      </c>
      <c r="AR44" s="96"/>
      <c r="AS44" s="85"/>
      <c r="AT44" s="51" t="str">
        <f t="shared" si="28"/>
        <v>Media</v>
      </c>
      <c r="AU44" s="52">
        <f t="shared" si="29"/>
        <v>0.48</v>
      </c>
      <c r="AV44" s="55" t="str">
        <f t="shared" si="30"/>
        <v>Leve</v>
      </c>
      <c r="AW44" s="51" t="str">
        <f t="shared" si="31"/>
        <v>20%</v>
      </c>
      <c r="AX44" s="84" t="str">
        <f t="shared" si="32"/>
        <v>Moderado</v>
      </c>
      <c r="AY44" s="85"/>
      <c r="AZ44" s="22" t="s">
        <v>100</v>
      </c>
      <c r="BA44" s="95" t="s">
        <v>403</v>
      </c>
      <c r="BB44" s="95"/>
      <c r="BC44" s="95"/>
      <c r="BD44" s="95"/>
      <c r="BE44" s="114">
        <v>44958</v>
      </c>
      <c r="BF44" s="76"/>
      <c r="BG44" s="77"/>
      <c r="BH44" s="75" t="s">
        <v>397</v>
      </c>
      <c r="BI44" s="76"/>
      <c r="BJ44" s="77"/>
      <c r="BK44" s="95" t="s">
        <v>404</v>
      </c>
      <c r="BL44" s="95"/>
      <c r="BM44" s="95"/>
      <c r="BN44" s="95"/>
      <c r="BO44" s="95" t="s">
        <v>399</v>
      </c>
      <c r="BP44" s="95"/>
      <c r="BQ44" s="95"/>
      <c r="BR44" s="95"/>
      <c r="BS44" s="75"/>
      <c r="BT44" s="76"/>
      <c r="BU44" s="77"/>
      <c r="BV44" s="75"/>
      <c r="BW44" s="76"/>
      <c r="BX44" s="77"/>
      <c r="BY44" s="75"/>
      <c r="BZ44" s="76"/>
      <c r="CA44" s="77"/>
      <c r="CB44" s="75"/>
      <c r="CC44" s="76"/>
      <c r="CD44" s="77"/>
    </row>
    <row r="45" spans="2:82" s="21" customFormat="1" ht="80.099999999999994" customHeight="1" thickBot="1">
      <c r="B45" s="47" t="s">
        <v>173</v>
      </c>
      <c r="C45" s="95" t="s">
        <v>8</v>
      </c>
      <c r="D45" s="95"/>
      <c r="E45" s="95"/>
      <c r="F45" s="95" t="s">
        <v>23</v>
      </c>
      <c r="G45" s="95"/>
      <c r="H45" s="95"/>
      <c r="I45" s="95"/>
      <c r="J45" s="75" t="s">
        <v>405</v>
      </c>
      <c r="K45" s="76"/>
      <c r="L45" s="77"/>
      <c r="M45" s="95" t="s">
        <v>5</v>
      </c>
      <c r="N45" s="95"/>
      <c r="O45" s="95"/>
      <c r="P45" s="95" t="s">
        <v>406</v>
      </c>
      <c r="Q45" s="95"/>
      <c r="R45" s="95"/>
      <c r="S45" s="95"/>
      <c r="T45" s="95" t="s">
        <v>42</v>
      </c>
      <c r="U45" s="95"/>
      <c r="V45" s="95"/>
      <c r="W45" s="95" t="s">
        <v>69</v>
      </c>
      <c r="X45" s="95"/>
      <c r="Y45" s="55" t="str">
        <f t="shared" si="22"/>
        <v>Media</v>
      </c>
      <c r="Z45" s="55" t="str">
        <f t="shared" si="23"/>
        <v>60%</v>
      </c>
      <c r="AA45" s="95" t="s">
        <v>61</v>
      </c>
      <c r="AB45" s="95"/>
      <c r="AC45" s="48" t="str">
        <f>IF(AA45&lt;=" "," ",IF(AA45='[3]TABLAS DE CRITERIOS'!$F$5,"Leve",IF(AA45='[3]TABLAS DE CRITERIOS'!$F$6,"Menor",IF([3]FORMATO!AA45='[3]TABLAS DE CRITERIOS'!$F$7,"Moderado",IF([3]FORMATO!AA45='[3]TABLAS DE CRITERIOS'!$F$8,"Mayor",IF(AA45='[3]TABLAS DE CRITERIOS'!$F$9,"Catastrófico"))))))</f>
        <v>Leve</v>
      </c>
      <c r="AD45" s="55" t="str">
        <f t="shared" si="24"/>
        <v>20%</v>
      </c>
      <c r="AE45" s="104" t="str">
        <f t="shared" si="25"/>
        <v>Moderado</v>
      </c>
      <c r="AF45" s="104"/>
      <c r="AG45" s="95" t="s">
        <v>407</v>
      </c>
      <c r="AH45" s="95"/>
      <c r="AI45" s="95"/>
      <c r="AJ45" s="95"/>
      <c r="AK45" s="22" t="s">
        <v>79</v>
      </c>
      <c r="AL45" s="22" t="s">
        <v>84</v>
      </c>
      <c r="AM45" s="50" t="str">
        <f t="shared" si="26"/>
        <v>40%</v>
      </c>
      <c r="AN45" s="22" t="s">
        <v>90</v>
      </c>
      <c r="AO45" s="22" t="s">
        <v>248</v>
      </c>
      <c r="AP45" s="22" t="s">
        <v>249</v>
      </c>
      <c r="AQ45" s="84" t="str">
        <f t="shared" si="27"/>
        <v>PROBABILIDAD</v>
      </c>
      <c r="AR45" s="96"/>
      <c r="AS45" s="85"/>
      <c r="AT45" s="51" t="str">
        <f t="shared" si="28"/>
        <v>Baja</v>
      </c>
      <c r="AU45" s="52">
        <f t="shared" si="29"/>
        <v>0.36</v>
      </c>
      <c r="AV45" s="55" t="str">
        <f t="shared" si="30"/>
        <v>Leve</v>
      </c>
      <c r="AW45" s="51" t="str">
        <f t="shared" si="31"/>
        <v>20%</v>
      </c>
      <c r="AX45" s="84" t="str">
        <f t="shared" si="32"/>
        <v>Bajo</v>
      </c>
      <c r="AY45" s="85"/>
      <c r="AZ45" s="22" t="s">
        <v>100</v>
      </c>
      <c r="BA45" s="95" t="s">
        <v>408</v>
      </c>
      <c r="BB45" s="95"/>
      <c r="BC45" s="95"/>
      <c r="BD45" s="95"/>
      <c r="BE45" s="114">
        <v>44958</v>
      </c>
      <c r="BF45" s="76"/>
      <c r="BG45" s="77"/>
      <c r="BH45" s="75" t="s">
        <v>397</v>
      </c>
      <c r="BI45" s="76"/>
      <c r="BJ45" s="77"/>
      <c r="BK45" s="95" t="s">
        <v>404</v>
      </c>
      <c r="BL45" s="95"/>
      <c r="BM45" s="95"/>
      <c r="BN45" s="95"/>
      <c r="BO45" s="95" t="s">
        <v>399</v>
      </c>
      <c r="BP45" s="95"/>
      <c r="BQ45" s="95"/>
      <c r="BR45" s="95"/>
      <c r="BS45" s="75"/>
      <c r="BT45" s="76"/>
      <c r="BU45" s="77"/>
      <c r="BV45" s="75"/>
      <c r="BW45" s="76"/>
      <c r="BX45" s="77"/>
      <c r="BY45" s="75"/>
      <c r="BZ45" s="76"/>
      <c r="CA45" s="77"/>
      <c r="CB45" s="75"/>
      <c r="CC45" s="76"/>
      <c r="CD45" s="77"/>
    </row>
    <row r="46" spans="2:82" s="21" customFormat="1" ht="80.099999999999994" customHeight="1" thickBot="1">
      <c r="B46" s="47" t="s">
        <v>174</v>
      </c>
      <c r="C46" s="95" t="s">
        <v>8</v>
      </c>
      <c r="D46" s="95"/>
      <c r="E46" s="95"/>
      <c r="F46" s="95" t="s">
        <v>23</v>
      </c>
      <c r="G46" s="95"/>
      <c r="H46" s="95"/>
      <c r="I46" s="95"/>
      <c r="J46" s="75" t="s">
        <v>409</v>
      </c>
      <c r="K46" s="76"/>
      <c r="L46" s="77"/>
      <c r="M46" s="95" t="s">
        <v>5</v>
      </c>
      <c r="N46" s="95"/>
      <c r="O46" s="95"/>
      <c r="P46" s="95" t="s">
        <v>410</v>
      </c>
      <c r="Q46" s="95"/>
      <c r="R46" s="95"/>
      <c r="S46" s="95"/>
      <c r="T46" s="95" t="s">
        <v>38</v>
      </c>
      <c r="U46" s="95"/>
      <c r="V46" s="95"/>
      <c r="W46" s="95" t="s">
        <v>68</v>
      </c>
      <c r="X46" s="95"/>
      <c r="Y46" s="55" t="str">
        <f t="shared" si="22"/>
        <v>Alta</v>
      </c>
      <c r="Z46" s="55" t="str">
        <f t="shared" si="23"/>
        <v>80%</v>
      </c>
      <c r="AA46" s="95" t="s">
        <v>61</v>
      </c>
      <c r="AB46" s="95"/>
      <c r="AC46" s="48" t="str">
        <f>IF(AA46&lt;=" "," ",IF(AA46='[3]TABLAS DE CRITERIOS'!$F$5,"Leve",IF(AA46='[3]TABLAS DE CRITERIOS'!$F$6,"Menor",IF([3]FORMATO!AA46='[3]TABLAS DE CRITERIOS'!$F$7,"Moderado",IF([3]FORMATO!AA46='[3]TABLAS DE CRITERIOS'!$F$8,"Mayor",IF(AA46='[3]TABLAS DE CRITERIOS'!$F$9,"Catastrófico"))))))</f>
        <v>Leve</v>
      </c>
      <c r="AD46" s="55" t="str">
        <f t="shared" si="24"/>
        <v>20%</v>
      </c>
      <c r="AE46" s="104" t="str">
        <f t="shared" si="25"/>
        <v>Moderado</v>
      </c>
      <c r="AF46" s="104"/>
      <c r="AG46" s="95" t="s">
        <v>411</v>
      </c>
      <c r="AH46" s="95"/>
      <c r="AI46" s="95"/>
      <c r="AJ46" s="95"/>
      <c r="AK46" s="22" t="s">
        <v>79</v>
      </c>
      <c r="AL46" s="22" t="s">
        <v>84</v>
      </c>
      <c r="AM46" s="50" t="str">
        <f t="shared" si="26"/>
        <v>40%</v>
      </c>
      <c r="AN46" s="22" t="s">
        <v>90</v>
      </c>
      <c r="AO46" s="22" t="s">
        <v>248</v>
      </c>
      <c r="AP46" s="22" t="s">
        <v>249</v>
      </c>
      <c r="AQ46" s="84" t="str">
        <f t="shared" si="27"/>
        <v>PROBABILIDAD</v>
      </c>
      <c r="AR46" s="96"/>
      <c r="AS46" s="85"/>
      <c r="AT46" s="51" t="str">
        <f t="shared" si="28"/>
        <v>Media</v>
      </c>
      <c r="AU46" s="52">
        <f t="shared" si="29"/>
        <v>0.48</v>
      </c>
      <c r="AV46" s="55" t="str">
        <f t="shared" si="30"/>
        <v>Leve</v>
      </c>
      <c r="AW46" s="51" t="str">
        <f t="shared" si="31"/>
        <v>20%</v>
      </c>
      <c r="AX46" s="84" t="str">
        <f t="shared" si="32"/>
        <v>Moderado</v>
      </c>
      <c r="AY46" s="85"/>
      <c r="AZ46" s="22" t="s">
        <v>100</v>
      </c>
      <c r="BA46" s="95" t="s">
        <v>412</v>
      </c>
      <c r="BB46" s="95"/>
      <c r="BC46" s="95"/>
      <c r="BD46" s="95"/>
      <c r="BE46" s="114">
        <v>44958</v>
      </c>
      <c r="BF46" s="76"/>
      <c r="BG46" s="77"/>
      <c r="BH46" s="75" t="s">
        <v>397</v>
      </c>
      <c r="BI46" s="76"/>
      <c r="BJ46" s="77"/>
      <c r="BK46" s="95" t="s">
        <v>413</v>
      </c>
      <c r="BL46" s="95"/>
      <c r="BM46" s="95"/>
      <c r="BN46" s="95"/>
      <c r="BO46" s="95" t="s">
        <v>399</v>
      </c>
      <c r="BP46" s="95"/>
      <c r="BQ46" s="95"/>
      <c r="BR46" s="95"/>
      <c r="BS46" s="75"/>
      <c r="BT46" s="76"/>
      <c r="BU46" s="77"/>
      <c r="BV46" s="75"/>
      <c r="BW46" s="76"/>
      <c r="BX46" s="77"/>
      <c r="BY46" s="75"/>
      <c r="BZ46" s="76"/>
      <c r="CA46" s="77"/>
      <c r="CB46" s="75"/>
      <c r="CC46" s="76"/>
      <c r="CD46" s="77"/>
    </row>
    <row r="47" spans="2:82" s="21" customFormat="1" ht="80.099999999999994" customHeight="1" thickBot="1">
      <c r="B47" s="47" t="s">
        <v>175</v>
      </c>
      <c r="C47" s="95" t="s">
        <v>12</v>
      </c>
      <c r="D47" s="95"/>
      <c r="E47" s="95"/>
      <c r="F47" s="95" t="s">
        <v>27</v>
      </c>
      <c r="G47" s="95"/>
      <c r="H47" s="95"/>
      <c r="I47" s="95"/>
      <c r="J47" s="75" t="s">
        <v>414</v>
      </c>
      <c r="K47" s="76"/>
      <c r="L47" s="77"/>
      <c r="M47" s="95" t="s">
        <v>4</v>
      </c>
      <c r="N47" s="95"/>
      <c r="O47" s="95"/>
      <c r="P47" s="95" t="s">
        <v>415</v>
      </c>
      <c r="Q47" s="95"/>
      <c r="R47" s="95"/>
      <c r="S47" s="95"/>
      <c r="T47" s="95" t="s">
        <v>43</v>
      </c>
      <c r="U47" s="95"/>
      <c r="V47" s="95"/>
      <c r="W47" s="95" t="s">
        <v>67</v>
      </c>
      <c r="X47" s="95"/>
      <c r="Y47" s="55" t="str">
        <f t="shared" ref="Y47:Y60" si="33">IF(W47&lt;=0," ",IF(W47="Rara vez","Muy Baja",IF(W47="Improbable","Baja",IF(W47="Posible","Media",IF(W47="Probable","Alta",IF(W47="Casi Seguro","Muy Alta"))))))</f>
        <v>Muy Alta</v>
      </c>
      <c r="Z47" s="55" t="str">
        <f t="shared" ref="Z47:Z60" si="34">IF(Y47=" "," ",IF(Y47="Muy Baja","20%",IF(Y47="Baja","40%",IF(Y47="Media","60%",IF(Y47="Alta","80%",IF(Y47="Muy Alta","100%"))))))</f>
        <v>100%</v>
      </c>
      <c r="AA47" s="75" t="s">
        <v>64</v>
      </c>
      <c r="AB47" s="77"/>
      <c r="AC47" s="48" t="str">
        <f>IF(AA47&lt;=" "," ",IF(AA47='TABLAS DE CRITERIOS'!$F$5,"Leve",IF(AA47='TABLAS DE CRITERIOS'!$F$6,"Menor",IF(FORMATO!AA47='TABLAS DE CRITERIOS'!$F$7,"Moderado",IF(FORMATO!AA47='TABLAS DE CRITERIOS'!$F$8,"Mayor",IF(AA47='TABLAS DE CRITERIOS'!$F$9,"Catastrófico"))))))</f>
        <v>Mayor</v>
      </c>
      <c r="AD47" s="55" t="str">
        <f t="shared" ref="AD47:AD60" si="35">IF(AC47="Leve","20%",IF(AC47="Menor","40%",IF(AC47="Moderado","60%",IF(AC47="Mayor","80%",IF(AC47="Catastrófico","100%"," ")))))</f>
        <v>80%</v>
      </c>
      <c r="AE47" s="84" t="str">
        <f t="shared" ref="AE47:AE60" si="36">IF(OR(AND(Y47="Muy Baja",AC47="Leve"),AND(Y47="Muy Baja",AC47="Menor"),AND(Y47="Baja",AC47="Leve")),"Bajo",IF(OR(AND(Y47="Muy baja",AC47="Moderado"),AND(Y47="Baja",AC47="Menor"),AND(Y47="Baja",AC47="Moderado"),AND(Y47="Media",AC47="Leve"),AND(Y47="Media",AC47="Menor"),AND(Y47="Media",AC47="Moderado"),AND(Y47="Alta",AC47="Leve"),AND(Y47="Alta",AC47="Menor")),"Moderado",IF(OR(AND(Y47="Muy Baja",AC47="Mayor"),AND(Y47="Baja",AC47="Mayor"),AND(Y47="Media",AC47="Mayor"),AND(Y47="Alta",AC47="Moderado"),AND(Y47="Alta",AC47="Mayor"),AND(Y47="Muy Alta",AC47="Leve"),AND(Y47="Muy Alta",AC47="Menor"),AND(Y47="Muy Alta",AC47="Moderado"),AND(Y47="Muy Alta",AC47="Mayor")),"Alto",IF(OR(AND(Y47="Muy Baja",AC47="Catastrófico"),AND(Y47="Baja",AC47="Catastrófico"),AND(Y47="Media",AC47="Catastrófico"),AND(Y47="Alta",AC47="Catastrófico"),AND(Y47="Muy Alta",AC47="Catastrófico")),"Extremo",""))))</f>
        <v>Alto</v>
      </c>
      <c r="AF47" s="85"/>
      <c r="AG47" s="95" t="s">
        <v>416</v>
      </c>
      <c r="AH47" s="95"/>
      <c r="AI47" s="95"/>
      <c r="AJ47" s="95"/>
      <c r="AK47" s="22" t="s">
        <v>79</v>
      </c>
      <c r="AL47" s="22" t="s">
        <v>84</v>
      </c>
      <c r="AM47" s="50" t="str">
        <f t="shared" si="26"/>
        <v>40%</v>
      </c>
      <c r="AN47" s="22" t="s">
        <v>89</v>
      </c>
      <c r="AO47" s="22" t="s">
        <v>248</v>
      </c>
      <c r="AP47" s="22" t="s">
        <v>249</v>
      </c>
      <c r="AQ47" s="84" t="str">
        <f t="shared" si="27"/>
        <v>PROBABILIDAD</v>
      </c>
      <c r="AR47" s="96"/>
      <c r="AS47" s="85"/>
      <c r="AT47" s="51" t="str">
        <f t="shared" ref="AT47:AT60" si="37">IFERROR(IF(AU47="","",IF(AU47&lt;=0.2,"Muy Baja",IF(AU47&lt;=0.4,"Baja",IF(AU47&lt;=0.6,"Media",IF(AU47&lt;=0.8,"Alta","Muy Alta"))))),"")</f>
        <v>Media</v>
      </c>
      <c r="AU47" s="52">
        <f t="shared" ref="AU47:AU60" si="38">IFERROR(IF(AQ47="Probabilidad",(Z47-(+Z47*AM47)),IF(AQ47="Impacto",Z47,"")),"")</f>
        <v>0.6</v>
      </c>
      <c r="AV47" s="55" t="str">
        <f t="shared" ref="AV47:AV60" si="39">IF(AW47=""," ",IF(AW47&lt;="20%","Leve",IF(AW47&lt;="40%","Menor",IF(AW47&lt;="60%","Moderado",IF(AW47&lt;="80%","Mayor",IF(AW47&lt;="100%","Catastrófico"))))))</f>
        <v>Mayor</v>
      </c>
      <c r="AW47" s="51" t="str">
        <f t="shared" ref="AW47:AW60" si="40">IFERROR(IF(AQ47="Impacto",(AD47-(+AD47*AM47)),IF(AQ47="Probabilidad",AD47,"")),"")</f>
        <v>80%</v>
      </c>
      <c r="AX47" s="84" t="str">
        <f t="shared" ref="AX47:AX60" si="41">IFERROR(IF(OR(AND(AT47="Muy Baja",AV47="Leve"),AND(AT47="Muy Baja",AV47="Menor"),AND(AT47="Baja",AV47="Leve")),"Bajo",IF(OR(AND(AT47="Muy baja",AV47="Moderado"),AND(AT47="Baja",AV47="Menor"),AND(AT47="Baja",AV47="Moderado"),AND(AT47="Media",AV47="Leve"),AND(AT47="Media",AV47="Menor"),AND(AT47="Media",AV47="Moderado"),AND(AT47="Alta",AV47="Leve"),AND(AT47="Alta",AV47="Menor")),"Moderado",IF(OR(AND(AT47="Muy Baja",AV47="Mayor"),AND(AT47="Baja",AV47="Mayor"),AND(AT47="Media",AV47="Mayor"),AND(AT47="Alta",AV47="Moderado"),AND(AT47="Alta",AV47="Mayor"),AND(AT47="Muy Alta",AV47="Leve"),AND(AT47="Muy Alta",AV47="Menor"),AND(AT47="Muy Alta",AV47="Moderado"),AND(AT47="Muy Alta",AV47="Mayor")),"Alto",IF(OR(AND(AT47="Muy Baja",AV47="Catastrófico"),AND(AT47="Baja",AV47="Catastrófico"),AND(AT47="Media",AV47="Catastrófico"),AND(AT47="Alta",AV47="Catastrófico"),AND(AT47="Muy Alta",AV47="Catastrófico")),"Extremo","")))),"")</f>
        <v>Alto</v>
      </c>
      <c r="AY47" s="85"/>
      <c r="AZ47" s="22" t="s">
        <v>101</v>
      </c>
      <c r="BA47" s="95" t="s">
        <v>417</v>
      </c>
      <c r="BB47" s="95"/>
      <c r="BC47" s="95"/>
      <c r="BD47" s="95"/>
      <c r="BE47" s="75" t="s">
        <v>418</v>
      </c>
      <c r="BF47" s="76"/>
      <c r="BG47" s="77"/>
      <c r="BH47" s="75" t="s">
        <v>419</v>
      </c>
      <c r="BI47" s="76"/>
      <c r="BJ47" s="77"/>
      <c r="BK47" s="138"/>
      <c r="BL47" s="138"/>
      <c r="BM47" s="138"/>
      <c r="BN47" s="138"/>
      <c r="BO47" s="138" t="s">
        <v>420</v>
      </c>
      <c r="BP47" s="138"/>
      <c r="BQ47" s="138"/>
      <c r="BR47" s="138"/>
      <c r="BS47" s="75"/>
      <c r="BT47" s="76"/>
      <c r="BU47" s="77"/>
      <c r="BV47" s="75"/>
      <c r="BW47" s="76"/>
      <c r="BX47" s="77"/>
      <c r="BY47" s="75"/>
      <c r="BZ47" s="76"/>
      <c r="CA47" s="77"/>
      <c r="CB47" s="75"/>
      <c r="CC47" s="76"/>
      <c r="CD47" s="77"/>
    </row>
    <row r="48" spans="2:82" s="21" customFormat="1" ht="80.099999999999994" customHeight="1" thickBot="1">
      <c r="B48" s="47" t="s">
        <v>176</v>
      </c>
      <c r="C48" s="95" t="s">
        <v>12</v>
      </c>
      <c r="D48" s="95"/>
      <c r="E48" s="95"/>
      <c r="F48" s="95" t="s">
        <v>27</v>
      </c>
      <c r="G48" s="95"/>
      <c r="H48" s="95"/>
      <c r="I48" s="95"/>
      <c r="J48" s="75" t="s">
        <v>421</v>
      </c>
      <c r="K48" s="76"/>
      <c r="L48" s="77"/>
      <c r="M48" s="95" t="s">
        <v>4</v>
      </c>
      <c r="N48" s="95"/>
      <c r="O48" s="95"/>
      <c r="P48" s="95" t="s">
        <v>422</v>
      </c>
      <c r="Q48" s="95"/>
      <c r="R48" s="95"/>
      <c r="S48" s="95"/>
      <c r="T48" s="95" t="s">
        <v>39</v>
      </c>
      <c r="U48" s="95"/>
      <c r="V48" s="95"/>
      <c r="W48" s="95" t="s">
        <v>67</v>
      </c>
      <c r="X48" s="95"/>
      <c r="Y48" s="49" t="str">
        <f t="shared" si="33"/>
        <v>Muy Alta</v>
      </c>
      <c r="Z48" s="49" t="str">
        <f t="shared" si="34"/>
        <v>100%</v>
      </c>
      <c r="AA48" s="95" t="s">
        <v>64</v>
      </c>
      <c r="AB48" s="95"/>
      <c r="AC48" s="48" t="str">
        <f>IF(AA48&lt;=" "," ",IF(AA48='TABLAS DE CRITERIOS'!$F$5,"Leve",IF(AA48='TABLAS DE CRITERIOS'!$F$6,"Menor",IF(FORMATO!AA48='TABLAS DE CRITERIOS'!$F$7,"Moderado",IF(FORMATO!AA48='TABLAS DE CRITERIOS'!$F$8,"Mayor",IF(AA48='TABLAS DE CRITERIOS'!$F$9,"Catastrófico"))))))</f>
        <v>Mayor</v>
      </c>
      <c r="AD48" s="49" t="str">
        <f t="shared" si="35"/>
        <v>80%</v>
      </c>
      <c r="AE48" s="104" t="str">
        <f t="shared" si="36"/>
        <v>Alto</v>
      </c>
      <c r="AF48" s="104"/>
      <c r="AG48" s="95" t="s">
        <v>423</v>
      </c>
      <c r="AH48" s="95"/>
      <c r="AI48" s="95"/>
      <c r="AJ48" s="95"/>
      <c r="AK48" s="22" t="s">
        <v>80</v>
      </c>
      <c r="AL48" s="22" t="s">
        <v>84</v>
      </c>
      <c r="AM48" s="50" t="str">
        <f t="shared" si="26"/>
        <v>20%</v>
      </c>
      <c r="AN48" s="22" t="s">
        <v>89</v>
      </c>
      <c r="AO48" s="22" t="s">
        <v>248</v>
      </c>
      <c r="AP48" s="22" t="s">
        <v>249</v>
      </c>
      <c r="AQ48" s="84" t="str">
        <f t="shared" si="27"/>
        <v>IMPACTO</v>
      </c>
      <c r="AR48" s="96"/>
      <c r="AS48" s="85"/>
      <c r="AT48" s="51" t="str">
        <f t="shared" si="37"/>
        <v>Muy Alta</v>
      </c>
      <c r="AU48" s="52" t="str">
        <f t="shared" si="38"/>
        <v>100%</v>
      </c>
      <c r="AV48" s="49" t="str">
        <f t="shared" si="39"/>
        <v>Leve</v>
      </c>
      <c r="AW48" s="51">
        <f t="shared" si="40"/>
        <v>0.64</v>
      </c>
      <c r="AX48" s="84" t="str">
        <f t="shared" si="41"/>
        <v>Alto</v>
      </c>
      <c r="AY48" s="85"/>
      <c r="AZ48" s="22" t="s">
        <v>101</v>
      </c>
      <c r="BA48" s="95" t="s">
        <v>424</v>
      </c>
      <c r="BB48" s="95"/>
      <c r="BC48" s="95"/>
      <c r="BD48" s="95"/>
      <c r="BE48" s="75" t="s">
        <v>418</v>
      </c>
      <c r="BF48" s="76"/>
      <c r="BG48" s="77"/>
      <c r="BH48" s="75" t="s">
        <v>419</v>
      </c>
      <c r="BI48" s="76"/>
      <c r="BJ48" s="77"/>
      <c r="BK48" s="138"/>
      <c r="BL48" s="138"/>
      <c r="BM48" s="138"/>
      <c r="BN48" s="138"/>
      <c r="BO48" s="138" t="s">
        <v>425</v>
      </c>
      <c r="BP48" s="138"/>
      <c r="BQ48" s="138"/>
      <c r="BR48" s="138"/>
      <c r="BS48" s="75"/>
      <c r="BT48" s="76"/>
      <c r="BU48" s="77"/>
      <c r="BV48" s="75"/>
      <c r="BW48" s="76"/>
      <c r="BX48" s="77"/>
      <c r="BY48" s="75"/>
      <c r="BZ48" s="76"/>
      <c r="CA48" s="77"/>
      <c r="CB48" s="75"/>
      <c r="CC48" s="76"/>
      <c r="CD48" s="77"/>
    </row>
    <row r="49" spans="2:82" s="21" customFormat="1" ht="80.099999999999994" customHeight="1" thickBot="1">
      <c r="B49" s="47" t="s">
        <v>177</v>
      </c>
      <c r="C49" s="95" t="s">
        <v>12</v>
      </c>
      <c r="D49" s="95"/>
      <c r="E49" s="95"/>
      <c r="F49" s="95" t="s">
        <v>27</v>
      </c>
      <c r="G49" s="95"/>
      <c r="H49" s="95"/>
      <c r="I49" s="95"/>
      <c r="J49" s="75" t="s">
        <v>426</v>
      </c>
      <c r="K49" s="76"/>
      <c r="L49" s="77"/>
      <c r="M49" s="95" t="s">
        <v>4</v>
      </c>
      <c r="N49" s="95"/>
      <c r="O49" s="95"/>
      <c r="P49" s="95" t="s">
        <v>427</v>
      </c>
      <c r="Q49" s="95"/>
      <c r="R49" s="95"/>
      <c r="S49" s="95"/>
      <c r="T49" s="95" t="s">
        <v>39</v>
      </c>
      <c r="U49" s="95"/>
      <c r="V49" s="95"/>
      <c r="W49" s="95" t="s">
        <v>69</v>
      </c>
      <c r="X49" s="95"/>
      <c r="Y49" s="49" t="str">
        <f t="shared" si="33"/>
        <v>Media</v>
      </c>
      <c r="Z49" s="49" t="str">
        <f t="shared" si="34"/>
        <v>60%</v>
      </c>
      <c r="AA49" s="95" t="s">
        <v>62</v>
      </c>
      <c r="AB49" s="95"/>
      <c r="AC49" s="48" t="str">
        <f>IF(AA49&lt;=" "," ",IF(AA49='TABLAS DE CRITERIOS'!$F$5,"Leve",IF(AA49='TABLAS DE CRITERIOS'!$F$6,"Menor",IF(FORMATO!AA49='TABLAS DE CRITERIOS'!$F$7,"Moderado",IF(FORMATO!AA49='TABLAS DE CRITERIOS'!$F$8,"Mayor",IF(AA49='TABLAS DE CRITERIOS'!$F$9,"Catastrófico"))))))</f>
        <v>Menor</v>
      </c>
      <c r="AD49" s="49" t="str">
        <f t="shared" si="35"/>
        <v>40%</v>
      </c>
      <c r="AE49" s="104" t="str">
        <f t="shared" si="36"/>
        <v>Moderado</v>
      </c>
      <c r="AF49" s="104"/>
      <c r="AG49" s="95" t="s">
        <v>428</v>
      </c>
      <c r="AH49" s="95"/>
      <c r="AI49" s="95"/>
      <c r="AJ49" s="95"/>
      <c r="AK49" s="22" t="s">
        <v>80</v>
      </c>
      <c r="AL49" s="22" t="s">
        <v>84</v>
      </c>
      <c r="AM49" s="50" t="str">
        <f t="shared" si="26"/>
        <v>20%</v>
      </c>
      <c r="AN49" s="22" t="s">
        <v>89</v>
      </c>
      <c r="AO49" s="22" t="s">
        <v>248</v>
      </c>
      <c r="AP49" s="22" t="s">
        <v>249</v>
      </c>
      <c r="AQ49" s="84" t="str">
        <f t="shared" ref="AQ49:AQ60" si="42">IF(AK49=""," ",IF(AK49="PREVENTIVO","PROBABILIDAD",IF(AK49="CORRECTIVO","IMPACTO")))</f>
        <v>IMPACTO</v>
      </c>
      <c r="AR49" s="96"/>
      <c r="AS49" s="85"/>
      <c r="AT49" s="51" t="str">
        <f t="shared" si="37"/>
        <v>Muy Alta</v>
      </c>
      <c r="AU49" s="52" t="str">
        <f t="shared" si="38"/>
        <v>60%</v>
      </c>
      <c r="AV49" s="49" t="str">
        <f t="shared" si="39"/>
        <v>Leve</v>
      </c>
      <c r="AW49" s="51">
        <f t="shared" si="40"/>
        <v>0.32</v>
      </c>
      <c r="AX49" s="84" t="str">
        <f t="shared" si="41"/>
        <v>Alto</v>
      </c>
      <c r="AY49" s="85"/>
      <c r="AZ49" s="22" t="s">
        <v>100</v>
      </c>
      <c r="BA49" s="95" t="s">
        <v>429</v>
      </c>
      <c r="BB49" s="95"/>
      <c r="BC49" s="95"/>
      <c r="BD49" s="95"/>
      <c r="BE49" s="75" t="s">
        <v>418</v>
      </c>
      <c r="BF49" s="76"/>
      <c r="BG49" s="77"/>
      <c r="BH49" s="75" t="s">
        <v>419</v>
      </c>
      <c r="BI49" s="76"/>
      <c r="BJ49" s="77"/>
      <c r="BK49" s="138"/>
      <c r="BL49" s="138"/>
      <c r="BM49" s="138"/>
      <c r="BN49" s="138"/>
      <c r="BO49" s="138" t="s">
        <v>430</v>
      </c>
      <c r="BP49" s="138"/>
      <c r="BQ49" s="138"/>
      <c r="BR49" s="138"/>
      <c r="BS49" s="75"/>
      <c r="BT49" s="76"/>
      <c r="BU49" s="77"/>
      <c r="BV49" s="75"/>
      <c r="BW49" s="76"/>
      <c r="BX49" s="77"/>
      <c r="BY49" s="75"/>
      <c r="BZ49" s="76"/>
      <c r="CA49" s="77"/>
      <c r="CB49" s="75"/>
      <c r="CC49" s="76"/>
      <c r="CD49" s="77"/>
    </row>
    <row r="50" spans="2:82" s="21" customFormat="1" ht="80.099999999999994" customHeight="1" thickBot="1">
      <c r="B50" s="47" t="s">
        <v>178</v>
      </c>
      <c r="C50" s="95" t="s">
        <v>12</v>
      </c>
      <c r="D50" s="95"/>
      <c r="E50" s="95"/>
      <c r="F50" s="95" t="s">
        <v>27</v>
      </c>
      <c r="G50" s="95"/>
      <c r="H50" s="95"/>
      <c r="I50" s="95"/>
      <c r="J50" s="75" t="s">
        <v>431</v>
      </c>
      <c r="K50" s="76"/>
      <c r="L50" s="77"/>
      <c r="M50" s="95" t="s">
        <v>3</v>
      </c>
      <c r="N50" s="95"/>
      <c r="O50" s="95"/>
      <c r="P50" s="95" t="s">
        <v>432</v>
      </c>
      <c r="Q50" s="95"/>
      <c r="R50" s="95"/>
      <c r="S50" s="95"/>
      <c r="T50" s="95" t="s">
        <v>39</v>
      </c>
      <c r="U50" s="95"/>
      <c r="V50" s="95"/>
      <c r="W50" s="95" t="s">
        <v>68</v>
      </c>
      <c r="X50" s="95"/>
      <c r="Y50" s="49" t="str">
        <f t="shared" si="33"/>
        <v>Alta</v>
      </c>
      <c r="Z50" s="49" t="str">
        <f t="shared" si="34"/>
        <v>80%</v>
      </c>
      <c r="AA50" s="95" t="s">
        <v>62</v>
      </c>
      <c r="AB50" s="95"/>
      <c r="AC50" s="48" t="str">
        <f>IF(AA50&lt;=" "," ",IF(AA50='TABLAS DE CRITERIOS'!$F$5,"Leve",IF(AA50='TABLAS DE CRITERIOS'!$F$6,"Menor",IF(FORMATO!AA50='TABLAS DE CRITERIOS'!$F$7,"Moderado",IF(FORMATO!AA50='TABLAS DE CRITERIOS'!$F$8,"Mayor",IF(AA50='TABLAS DE CRITERIOS'!$F$9,"Catastrófico"))))))</f>
        <v>Menor</v>
      </c>
      <c r="AD50" s="49" t="str">
        <f t="shared" si="35"/>
        <v>40%</v>
      </c>
      <c r="AE50" s="104" t="str">
        <f t="shared" si="36"/>
        <v>Moderado</v>
      </c>
      <c r="AF50" s="104"/>
      <c r="AG50" s="95" t="s">
        <v>433</v>
      </c>
      <c r="AH50" s="95"/>
      <c r="AI50" s="95"/>
      <c r="AJ50" s="95"/>
      <c r="AK50" s="22" t="s">
        <v>79</v>
      </c>
      <c r="AL50" s="22" t="s">
        <v>84</v>
      </c>
      <c r="AM50" s="50" t="str">
        <f t="shared" si="26"/>
        <v>40%</v>
      </c>
      <c r="AN50" s="22" t="s">
        <v>89</v>
      </c>
      <c r="AO50" s="22" t="s">
        <v>248</v>
      </c>
      <c r="AP50" s="22" t="s">
        <v>249</v>
      </c>
      <c r="AQ50" s="84" t="str">
        <f t="shared" si="42"/>
        <v>PROBABILIDAD</v>
      </c>
      <c r="AR50" s="96"/>
      <c r="AS50" s="85"/>
      <c r="AT50" s="51" t="str">
        <f t="shared" si="37"/>
        <v>Media</v>
      </c>
      <c r="AU50" s="52">
        <f t="shared" si="38"/>
        <v>0.48</v>
      </c>
      <c r="AV50" s="49" t="str">
        <f t="shared" si="39"/>
        <v>Menor</v>
      </c>
      <c r="AW50" s="51" t="str">
        <f t="shared" si="40"/>
        <v>40%</v>
      </c>
      <c r="AX50" s="84" t="str">
        <f t="shared" si="41"/>
        <v>Moderado</v>
      </c>
      <c r="AY50" s="85"/>
      <c r="AZ50" s="22" t="s">
        <v>101</v>
      </c>
      <c r="BA50" s="95" t="s">
        <v>434</v>
      </c>
      <c r="BB50" s="95"/>
      <c r="BC50" s="95"/>
      <c r="BD50" s="95"/>
      <c r="BE50" s="75" t="s">
        <v>418</v>
      </c>
      <c r="BF50" s="76"/>
      <c r="BG50" s="77"/>
      <c r="BH50" s="75" t="s">
        <v>419</v>
      </c>
      <c r="BI50" s="76"/>
      <c r="BJ50" s="77"/>
      <c r="BK50" s="138"/>
      <c r="BL50" s="138"/>
      <c r="BM50" s="138"/>
      <c r="BN50" s="138"/>
      <c r="BO50" s="138" t="s">
        <v>435</v>
      </c>
      <c r="BP50" s="138"/>
      <c r="BQ50" s="138"/>
      <c r="BR50" s="138"/>
      <c r="BS50" s="75"/>
      <c r="BT50" s="76"/>
      <c r="BU50" s="77"/>
      <c r="BV50" s="75"/>
      <c r="BW50" s="76"/>
      <c r="BX50" s="77"/>
      <c r="BY50" s="75"/>
      <c r="BZ50" s="76"/>
      <c r="CA50" s="77"/>
      <c r="CB50" s="75"/>
      <c r="CC50" s="76"/>
      <c r="CD50" s="77"/>
    </row>
    <row r="51" spans="2:82" s="21" customFormat="1" ht="80.099999999999994" customHeight="1" thickBot="1">
      <c r="B51" s="47" t="s">
        <v>179</v>
      </c>
      <c r="C51" s="95" t="s">
        <v>12</v>
      </c>
      <c r="D51" s="95"/>
      <c r="E51" s="95"/>
      <c r="F51" s="95" t="s">
        <v>27</v>
      </c>
      <c r="G51" s="95"/>
      <c r="H51" s="95"/>
      <c r="I51" s="95"/>
      <c r="J51" s="75" t="s">
        <v>436</v>
      </c>
      <c r="K51" s="76"/>
      <c r="L51" s="77"/>
      <c r="M51" s="95" t="s">
        <v>3</v>
      </c>
      <c r="N51" s="95"/>
      <c r="O51" s="95"/>
      <c r="P51" s="95" t="s">
        <v>437</v>
      </c>
      <c r="Q51" s="95"/>
      <c r="R51" s="95"/>
      <c r="S51" s="95"/>
      <c r="T51" s="95" t="s">
        <v>39</v>
      </c>
      <c r="U51" s="95"/>
      <c r="V51" s="95"/>
      <c r="W51" s="95" t="s">
        <v>68</v>
      </c>
      <c r="X51" s="95"/>
      <c r="Y51" s="49" t="str">
        <f t="shared" si="33"/>
        <v>Alta</v>
      </c>
      <c r="Z51" s="49" t="str">
        <f t="shared" si="34"/>
        <v>80%</v>
      </c>
      <c r="AA51" s="95" t="s">
        <v>62</v>
      </c>
      <c r="AB51" s="95"/>
      <c r="AC51" s="48" t="str">
        <f>IF(AA51&lt;=" "," ",IF(AA51='TABLAS DE CRITERIOS'!$F$5,"Leve",IF(AA51='TABLAS DE CRITERIOS'!$F$6,"Menor",IF(FORMATO!AA51='TABLAS DE CRITERIOS'!$F$7,"Moderado",IF(FORMATO!AA51='TABLAS DE CRITERIOS'!$F$8,"Mayor",IF(AA51='TABLAS DE CRITERIOS'!$F$9,"Catastrófico"))))))</f>
        <v>Menor</v>
      </c>
      <c r="AD51" s="49" t="str">
        <f t="shared" si="35"/>
        <v>40%</v>
      </c>
      <c r="AE51" s="104" t="str">
        <f t="shared" si="36"/>
        <v>Moderado</v>
      </c>
      <c r="AF51" s="104"/>
      <c r="AG51" s="95" t="s">
        <v>438</v>
      </c>
      <c r="AH51" s="95"/>
      <c r="AI51" s="95"/>
      <c r="AJ51" s="95"/>
      <c r="AK51" s="22" t="s">
        <v>80</v>
      </c>
      <c r="AL51" s="22" t="s">
        <v>84</v>
      </c>
      <c r="AM51" s="50" t="str">
        <f t="shared" si="26"/>
        <v>20%</v>
      </c>
      <c r="AN51" s="22" t="s">
        <v>89</v>
      </c>
      <c r="AO51" s="22" t="s">
        <v>248</v>
      </c>
      <c r="AP51" s="22" t="s">
        <v>249</v>
      </c>
      <c r="AQ51" s="84" t="str">
        <f t="shared" si="42"/>
        <v>IMPACTO</v>
      </c>
      <c r="AR51" s="96"/>
      <c r="AS51" s="85"/>
      <c r="AT51" s="51" t="str">
        <f t="shared" si="37"/>
        <v>Muy Alta</v>
      </c>
      <c r="AU51" s="52" t="str">
        <f t="shared" si="38"/>
        <v>80%</v>
      </c>
      <c r="AV51" s="49" t="str">
        <f t="shared" si="39"/>
        <v>Leve</v>
      </c>
      <c r="AW51" s="51">
        <f t="shared" si="40"/>
        <v>0.32</v>
      </c>
      <c r="AX51" s="84" t="str">
        <f t="shared" si="41"/>
        <v>Alto</v>
      </c>
      <c r="AY51" s="85"/>
      <c r="AZ51" s="22" t="s">
        <v>101</v>
      </c>
      <c r="BA51" s="95" t="s">
        <v>439</v>
      </c>
      <c r="BB51" s="95"/>
      <c r="BC51" s="95"/>
      <c r="BD51" s="95"/>
      <c r="BE51" s="75" t="s">
        <v>418</v>
      </c>
      <c r="BF51" s="76"/>
      <c r="BG51" s="77"/>
      <c r="BH51" s="75" t="s">
        <v>419</v>
      </c>
      <c r="BI51" s="76"/>
      <c r="BJ51" s="77"/>
      <c r="BK51" s="138"/>
      <c r="BL51" s="138"/>
      <c r="BM51" s="138"/>
      <c r="BN51" s="138"/>
      <c r="BO51" s="138" t="s">
        <v>440</v>
      </c>
      <c r="BP51" s="138"/>
      <c r="BQ51" s="138"/>
      <c r="BR51" s="138"/>
      <c r="BS51" s="75"/>
      <c r="BT51" s="76"/>
      <c r="BU51" s="77"/>
      <c r="BV51" s="75"/>
      <c r="BW51" s="76"/>
      <c r="BX51" s="77"/>
      <c r="BY51" s="75"/>
      <c r="BZ51" s="76"/>
      <c r="CA51" s="77"/>
      <c r="CB51" s="75"/>
      <c r="CC51" s="76"/>
      <c r="CD51" s="77"/>
    </row>
    <row r="52" spans="2:82" s="21" customFormat="1" ht="80.099999999999994" customHeight="1" thickBot="1">
      <c r="B52" s="47" t="s">
        <v>180</v>
      </c>
      <c r="C52" s="95" t="s">
        <v>13</v>
      </c>
      <c r="D52" s="95"/>
      <c r="E52" s="95"/>
      <c r="F52" s="95" t="s">
        <v>28</v>
      </c>
      <c r="G52" s="95"/>
      <c r="H52" s="95"/>
      <c r="I52" s="95"/>
      <c r="J52" s="78" t="s">
        <v>441</v>
      </c>
      <c r="K52" s="79"/>
      <c r="L52" s="80"/>
      <c r="M52" s="95" t="s">
        <v>5</v>
      </c>
      <c r="N52" s="95"/>
      <c r="O52" s="95"/>
      <c r="P52" s="137" t="s">
        <v>442</v>
      </c>
      <c r="Q52" s="79"/>
      <c r="R52" s="79"/>
      <c r="S52" s="80"/>
      <c r="T52" s="95" t="s">
        <v>39</v>
      </c>
      <c r="U52" s="95"/>
      <c r="V52" s="95"/>
      <c r="W52" s="95" t="s">
        <v>69</v>
      </c>
      <c r="X52" s="95"/>
      <c r="Y52" s="55" t="str">
        <f t="shared" si="33"/>
        <v>Media</v>
      </c>
      <c r="Z52" s="55" t="str">
        <f t="shared" si="34"/>
        <v>60%</v>
      </c>
      <c r="AA52" s="95" t="s">
        <v>62</v>
      </c>
      <c r="AB52" s="95"/>
      <c r="AC52" s="48" t="str">
        <f>IF(AA52&lt;=" "," ",IF(AA52='[4]TABLAS DE CRITERIOS'!$F$5,"Leve",IF(AA52='[4]TABLAS DE CRITERIOS'!$F$6,"Menor",IF([4]FORMATO!AA52='[4]TABLAS DE CRITERIOS'!$F$7,"Moderado",IF([4]FORMATO!AA52='[4]TABLAS DE CRITERIOS'!$F$8,"Mayor",IF(AA52='[4]TABLAS DE CRITERIOS'!$F$9,"Catastrófico"))))))</f>
        <v>Menor</v>
      </c>
      <c r="AD52" s="55" t="str">
        <f t="shared" si="35"/>
        <v>40%</v>
      </c>
      <c r="AE52" s="104" t="str">
        <f t="shared" si="36"/>
        <v>Moderado</v>
      </c>
      <c r="AF52" s="104"/>
      <c r="AG52" s="81" t="s">
        <v>443</v>
      </c>
      <c r="AH52" s="79"/>
      <c r="AI52" s="79"/>
      <c r="AJ52" s="80"/>
      <c r="AK52" s="22" t="s">
        <v>79</v>
      </c>
      <c r="AL52" s="22" t="s">
        <v>86</v>
      </c>
      <c r="AM52" s="50" t="str">
        <f t="shared" si="26"/>
        <v>50%</v>
      </c>
      <c r="AN52" s="22" t="s">
        <v>89</v>
      </c>
      <c r="AO52" s="22" t="s">
        <v>248</v>
      </c>
      <c r="AP52" s="22" t="s">
        <v>249</v>
      </c>
      <c r="AQ52" s="84" t="str">
        <f t="shared" si="42"/>
        <v>PROBABILIDAD</v>
      </c>
      <c r="AR52" s="96"/>
      <c r="AS52" s="85"/>
      <c r="AT52" s="51" t="str">
        <f t="shared" si="37"/>
        <v>Baja</v>
      </c>
      <c r="AU52" s="52">
        <f t="shared" si="38"/>
        <v>0.3</v>
      </c>
      <c r="AV52" s="55" t="str">
        <f t="shared" si="39"/>
        <v>Menor</v>
      </c>
      <c r="AW52" s="51" t="str">
        <f t="shared" si="40"/>
        <v>40%</v>
      </c>
      <c r="AX52" s="84" t="str">
        <f t="shared" si="41"/>
        <v>Moderado</v>
      </c>
      <c r="AY52" s="85"/>
      <c r="AZ52" s="22" t="s">
        <v>100</v>
      </c>
      <c r="BA52" s="81" t="s">
        <v>444</v>
      </c>
      <c r="BB52" s="79"/>
      <c r="BC52" s="79"/>
      <c r="BD52" s="80"/>
      <c r="BE52" s="78" t="s">
        <v>445</v>
      </c>
      <c r="BF52" s="92"/>
      <c r="BG52" s="93"/>
      <c r="BH52" s="126" t="s">
        <v>446</v>
      </c>
      <c r="BI52" s="79"/>
      <c r="BJ52" s="80"/>
      <c r="BK52" s="95" t="s">
        <v>447</v>
      </c>
      <c r="BL52" s="95"/>
      <c r="BM52" s="95"/>
      <c r="BN52" s="95"/>
      <c r="BO52" s="95" t="s">
        <v>448</v>
      </c>
      <c r="BP52" s="95"/>
      <c r="BQ52" s="95"/>
      <c r="BR52" s="95"/>
      <c r="BS52" s="75"/>
      <c r="BT52" s="76"/>
      <c r="BU52" s="77"/>
      <c r="BV52" s="75"/>
      <c r="BW52" s="76"/>
      <c r="BX52" s="77"/>
      <c r="BY52" s="75"/>
      <c r="BZ52" s="76"/>
      <c r="CA52" s="77"/>
      <c r="CB52" s="75"/>
      <c r="CC52" s="76"/>
      <c r="CD52" s="77"/>
    </row>
    <row r="53" spans="2:82" s="21" customFormat="1" ht="80.099999999999994" customHeight="1" thickBot="1">
      <c r="B53" s="47" t="s">
        <v>181</v>
      </c>
      <c r="C53" s="95" t="s">
        <v>13</v>
      </c>
      <c r="D53" s="95"/>
      <c r="E53" s="95"/>
      <c r="F53" s="95" t="s">
        <v>28</v>
      </c>
      <c r="G53" s="95"/>
      <c r="H53" s="95"/>
      <c r="I53" s="95"/>
      <c r="J53" s="75" t="s">
        <v>449</v>
      </c>
      <c r="K53" s="76"/>
      <c r="L53" s="77"/>
      <c r="M53" s="95" t="s">
        <v>5</v>
      </c>
      <c r="N53" s="95"/>
      <c r="O53" s="95"/>
      <c r="P53" s="95" t="s">
        <v>450</v>
      </c>
      <c r="Q53" s="95"/>
      <c r="R53" s="95"/>
      <c r="S53" s="95"/>
      <c r="T53" s="95" t="s">
        <v>37</v>
      </c>
      <c r="U53" s="95"/>
      <c r="V53" s="95"/>
      <c r="W53" s="95" t="s">
        <v>69</v>
      </c>
      <c r="X53" s="95"/>
      <c r="Y53" s="55" t="str">
        <f t="shared" si="33"/>
        <v>Media</v>
      </c>
      <c r="Z53" s="55" t="str">
        <f t="shared" si="34"/>
        <v>60%</v>
      </c>
      <c r="AA53" s="95" t="s">
        <v>61</v>
      </c>
      <c r="AB53" s="95"/>
      <c r="AC53" s="48" t="str">
        <f>IF(AA53&lt;=" "," ",IF(AA53='[4]TABLAS DE CRITERIOS'!$F$5,"Leve",IF(AA53='[4]TABLAS DE CRITERIOS'!$F$6,"Menor",IF([4]FORMATO!AA53='[4]TABLAS DE CRITERIOS'!$F$7,"Moderado",IF([4]FORMATO!AA53='[4]TABLAS DE CRITERIOS'!$F$8,"Mayor",IF(AA53='[4]TABLAS DE CRITERIOS'!$F$9,"Catastrófico"))))))</f>
        <v>Leve</v>
      </c>
      <c r="AD53" s="55" t="str">
        <f t="shared" si="35"/>
        <v>20%</v>
      </c>
      <c r="AE53" s="104" t="str">
        <f t="shared" si="36"/>
        <v>Moderado</v>
      </c>
      <c r="AF53" s="104"/>
      <c r="AG53" s="95" t="s">
        <v>451</v>
      </c>
      <c r="AH53" s="95"/>
      <c r="AI53" s="95"/>
      <c r="AJ53" s="95"/>
      <c r="AK53" s="22" t="s">
        <v>79</v>
      </c>
      <c r="AL53" s="22" t="s">
        <v>84</v>
      </c>
      <c r="AM53" s="50" t="str">
        <f t="shared" si="26"/>
        <v>40%</v>
      </c>
      <c r="AN53" s="22" t="s">
        <v>89</v>
      </c>
      <c r="AO53" s="22" t="s">
        <v>248</v>
      </c>
      <c r="AP53" s="22" t="s">
        <v>249</v>
      </c>
      <c r="AQ53" s="84" t="str">
        <f t="shared" si="42"/>
        <v>PROBABILIDAD</v>
      </c>
      <c r="AR53" s="96"/>
      <c r="AS53" s="85"/>
      <c r="AT53" s="51" t="str">
        <f t="shared" si="37"/>
        <v>Baja</v>
      </c>
      <c r="AU53" s="52">
        <f t="shared" si="38"/>
        <v>0.36</v>
      </c>
      <c r="AV53" s="55" t="str">
        <f t="shared" si="39"/>
        <v>Leve</v>
      </c>
      <c r="AW53" s="51" t="str">
        <f t="shared" si="40"/>
        <v>20%</v>
      </c>
      <c r="AX53" s="84" t="str">
        <f t="shared" si="41"/>
        <v>Bajo</v>
      </c>
      <c r="AY53" s="85"/>
      <c r="AZ53" s="22" t="s">
        <v>101</v>
      </c>
      <c r="BA53" s="95" t="s">
        <v>452</v>
      </c>
      <c r="BB53" s="95"/>
      <c r="BC53" s="95"/>
      <c r="BD53" s="95"/>
      <c r="BE53" s="78" t="s">
        <v>445</v>
      </c>
      <c r="BF53" s="92"/>
      <c r="BG53" s="93"/>
      <c r="BH53" s="91" t="s">
        <v>446</v>
      </c>
      <c r="BI53" s="92"/>
      <c r="BJ53" s="93"/>
      <c r="BK53" s="95" t="s">
        <v>453</v>
      </c>
      <c r="BL53" s="95"/>
      <c r="BM53" s="95"/>
      <c r="BN53" s="95"/>
      <c r="BO53" s="95" t="s">
        <v>454</v>
      </c>
      <c r="BP53" s="95"/>
      <c r="BQ53" s="95"/>
      <c r="BR53" s="95"/>
      <c r="BS53" s="75"/>
      <c r="BT53" s="76"/>
      <c r="BU53" s="77"/>
      <c r="BV53" s="75"/>
      <c r="BW53" s="76"/>
      <c r="BX53" s="77"/>
      <c r="BY53" s="75"/>
      <c r="BZ53" s="76"/>
      <c r="CA53" s="77"/>
      <c r="CB53" s="75"/>
      <c r="CC53" s="76"/>
      <c r="CD53" s="77"/>
    </row>
    <row r="54" spans="2:82" s="21" customFormat="1" ht="80.099999999999994" customHeight="1" thickBot="1">
      <c r="B54" s="47" t="s">
        <v>182</v>
      </c>
      <c r="C54" s="95" t="s">
        <v>13</v>
      </c>
      <c r="D54" s="95"/>
      <c r="E54" s="95"/>
      <c r="F54" s="95" t="s">
        <v>28</v>
      </c>
      <c r="G54" s="95"/>
      <c r="H54" s="95"/>
      <c r="I54" s="95"/>
      <c r="J54" s="75" t="s">
        <v>455</v>
      </c>
      <c r="K54" s="76"/>
      <c r="L54" s="77"/>
      <c r="M54" s="95" t="s">
        <v>5</v>
      </c>
      <c r="N54" s="95"/>
      <c r="O54" s="95"/>
      <c r="P54" s="95" t="s">
        <v>456</v>
      </c>
      <c r="Q54" s="95"/>
      <c r="R54" s="95"/>
      <c r="S54" s="95"/>
      <c r="T54" s="95" t="s">
        <v>39</v>
      </c>
      <c r="U54" s="95"/>
      <c r="V54" s="95"/>
      <c r="W54" s="95" t="s">
        <v>69</v>
      </c>
      <c r="X54" s="95"/>
      <c r="Y54" s="55" t="str">
        <f t="shared" si="33"/>
        <v>Media</v>
      </c>
      <c r="Z54" s="55" t="str">
        <f t="shared" si="34"/>
        <v>60%</v>
      </c>
      <c r="AA54" s="95" t="s">
        <v>62</v>
      </c>
      <c r="AB54" s="95"/>
      <c r="AC54" s="48" t="str">
        <f>IF(AA54&lt;=" "," ",IF(AA54='[4]TABLAS DE CRITERIOS'!$F$5,"Leve",IF(AA54='[4]TABLAS DE CRITERIOS'!$F$6,"Menor",IF([4]FORMATO!AA54='[4]TABLAS DE CRITERIOS'!$F$7,"Moderado",IF([4]FORMATO!AA54='[4]TABLAS DE CRITERIOS'!$F$8,"Mayor",IF(AA54='[4]TABLAS DE CRITERIOS'!$F$9,"Catastrófico"))))))</f>
        <v>Menor</v>
      </c>
      <c r="AD54" s="55" t="str">
        <f t="shared" si="35"/>
        <v>40%</v>
      </c>
      <c r="AE54" s="104" t="str">
        <f t="shared" si="36"/>
        <v>Moderado</v>
      </c>
      <c r="AF54" s="104"/>
      <c r="AG54" s="95" t="s">
        <v>457</v>
      </c>
      <c r="AH54" s="95"/>
      <c r="AI54" s="95"/>
      <c r="AJ54" s="95"/>
      <c r="AK54" s="22" t="s">
        <v>79</v>
      </c>
      <c r="AL54" s="22" t="s">
        <v>84</v>
      </c>
      <c r="AM54" s="50" t="str">
        <f t="shared" si="26"/>
        <v>40%</v>
      </c>
      <c r="AN54" s="22" t="s">
        <v>89</v>
      </c>
      <c r="AO54" s="22" t="s">
        <v>248</v>
      </c>
      <c r="AP54" s="22" t="s">
        <v>249</v>
      </c>
      <c r="AQ54" s="84" t="str">
        <f t="shared" si="42"/>
        <v>PROBABILIDAD</v>
      </c>
      <c r="AR54" s="96"/>
      <c r="AS54" s="85"/>
      <c r="AT54" s="51" t="str">
        <f t="shared" si="37"/>
        <v>Baja</v>
      </c>
      <c r="AU54" s="52">
        <f t="shared" si="38"/>
        <v>0.36</v>
      </c>
      <c r="AV54" s="55" t="str">
        <f t="shared" si="39"/>
        <v>Menor</v>
      </c>
      <c r="AW54" s="51" t="str">
        <f t="shared" si="40"/>
        <v>40%</v>
      </c>
      <c r="AX54" s="84" t="str">
        <f t="shared" si="41"/>
        <v>Moderado</v>
      </c>
      <c r="AY54" s="85"/>
      <c r="AZ54" s="22" t="s">
        <v>100</v>
      </c>
      <c r="BA54" s="95" t="s">
        <v>458</v>
      </c>
      <c r="BB54" s="95"/>
      <c r="BC54" s="95"/>
      <c r="BD54" s="95"/>
      <c r="BE54" s="78" t="s">
        <v>445</v>
      </c>
      <c r="BF54" s="92"/>
      <c r="BG54" s="93"/>
      <c r="BH54" s="91" t="s">
        <v>446</v>
      </c>
      <c r="BI54" s="92"/>
      <c r="BJ54" s="93"/>
      <c r="BK54" s="95" t="s">
        <v>459</v>
      </c>
      <c r="BL54" s="95"/>
      <c r="BM54" s="95"/>
      <c r="BN54" s="95"/>
      <c r="BO54" s="95" t="s">
        <v>460</v>
      </c>
      <c r="BP54" s="95"/>
      <c r="BQ54" s="95"/>
      <c r="BR54" s="95"/>
      <c r="BS54" s="75"/>
      <c r="BT54" s="76"/>
      <c r="BU54" s="77"/>
      <c r="BV54" s="75"/>
      <c r="BW54" s="76"/>
      <c r="BX54" s="77"/>
      <c r="BY54" s="75"/>
      <c r="BZ54" s="76"/>
      <c r="CA54" s="77"/>
      <c r="CB54" s="75"/>
      <c r="CC54" s="76"/>
      <c r="CD54" s="77"/>
    </row>
    <row r="55" spans="2:82" s="21" customFormat="1" ht="80.099999999999994" customHeight="1" thickBot="1">
      <c r="B55" s="47" t="s">
        <v>183</v>
      </c>
      <c r="C55" s="91" t="s">
        <v>13</v>
      </c>
      <c r="D55" s="92"/>
      <c r="E55" s="93"/>
      <c r="F55" s="91" t="s">
        <v>28</v>
      </c>
      <c r="G55" s="92"/>
      <c r="H55" s="92"/>
      <c r="I55" s="93"/>
      <c r="J55" s="91" t="s">
        <v>461</v>
      </c>
      <c r="K55" s="92"/>
      <c r="L55" s="93"/>
      <c r="M55" s="91" t="s">
        <v>5</v>
      </c>
      <c r="N55" s="92"/>
      <c r="O55" s="93"/>
      <c r="P55" s="91" t="s">
        <v>462</v>
      </c>
      <c r="Q55" s="92"/>
      <c r="R55" s="92"/>
      <c r="S55" s="93"/>
      <c r="T55" s="91" t="s">
        <v>39</v>
      </c>
      <c r="U55" s="92"/>
      <c r="V55" s="93"/>
      <c r="W55" s="91" t="s">
        <v>69</v>
      </c>
      <c r="X55" s="93"/>
      <c r="Y55" s="56" t="str">
        <f t="shared" si="33"/>
        <v>Media</v>
      </c>
      <c r="Z55" s="56" t="str">
        <f t="shared" si="34"/>
        <v>60%</v>
      </c>
      <c r="AA55" s="91" t="s">
        <v>62</v>
      </c>
      <c r="AB55" s="93"/>
      <c r="AC55" s="57" t="str">
        <f>IF(AA55&lt;=" "," ",IF(AA55='[5]TABLAS DE CRITERIOS'!$F$5,"Leve",IF(AA55='[5]TABLAS DE CRITERIOS'!$F$6,"Menor",IF([5]FORMATO!AA55='[5]TABLAS DE CRITERIOS'!$F$7,"Moderado",IF([5]FORMATO!AA55='[5]TABLAS DE CRITERIOS'!$F$8,"Mayor",IF(AA55='[5]TABLAS DE CRITERIOS'!$F$9,"Catastrófico"))))))</f>
        <v>Menor</v>
      </c>
      <c r="AD55" s="56" t="str">
        <f t="shared" si="35"/>
        <v>40%</v>
      </c>
      <c r="AE55" s="94" t="str">
        <f t="shared" si="36"/>
        <v>Moderado</v>
      </c>
      <c r="AF55" s="93"/>
      <c r="AG55" s="91" t="s">
        <v>463</v>
      </c>
      <c r="AH55" s="92"/>
      <c r="AI55" s="92"/>
      <c r="AJ55" s="93"/>
      <c r="AK55" s="58" t="s">
        <v>79</v>
      </c>
      <c r="AL55" s="58" t="s">
        <v>86</v>
      </c>
      <c r="AM55" s="59" t="str">
        <f t="shared" si="26"/>
        <v>50%</v>
      </c>
      <c r="AN55" s="58" t="s">
        <v>89</v>
      </c>
      <c r="AO55" s="58" t="s">
        <v>248</v>
      </c>
      <c r="AP55" s="58" t="s">
        <v>249</v>
      </c>
      <c r="AQ55" s="94" t="str">
        <f t="shared" si="42"/>
        <v>PROBABILIDAD</v>
      </c>
      <c r="AR55" s="92"/>
      <c r="AS55" s="93"/>
      <c r="AT55" s="60" t="str">
        <f t="shared" si="37"/>
        <v>Baja</v>
      </c>
      <c r="AU55" s="60">
        <f t="shared" si="38"/>
        <v>0.3</v>
      </c>
      <c r="AV55" s="56" t="str">
        <f t="shared" si="39"/>
        <v>Menor</v>
      </c>
      <c r="AW55" s="60" t="str">
        <f t="shared" si="40"/>
        <v>40%</v>
      </c>
      <c r="AX55" s="94" t="str">
        <f t="shared" si="41"/>
        <v>Moderado</v>
      </c>
      <c r="AY55" s="93"/>
      <c r="AZ55" s="58" t="s">
        <v>101</v>
      </c>
      <c r="BA55" s="91" t="s">
        <v>464</v>
      </c>
      <c r="BB55" s="92"/>
      <c r="BC55" s="92"/>
      <c r="BD55" s="93"/>
      <c r="BE55" s="78" t="s">
        <v>445</v>
      </c>
      <c r="BF55" s="92"/>
      <c r="BG55" s="93"/>
      <c r="BH55" s="126">
        <v>45290</v>
      </c>
      <c r="BI55" s="79"/>
      <c r="BJ55" s="80"/>
      <c r="BK55" s="95" t="s">
        <v>465</v>
      </c>
      <c r="BL55" s="95"/>
      <c r="BM55" s="95"/>
      <c r="BN55" s="95"/>
      <c r="BO55" s="95" t="s">
        <v>466</v>
      </c>
      <c r="BP55" s="95"/>
      <c r="BQ55" s="95"/>
      <c r="BR55" s="95"/>
      <c r="BS55" s="75"/>
      <c r="BT55" s="76"/>
      <c r="BU55" s="77"/>
      <c r="BV55" s="75"/>
      <c r="BW55" s="76"/>
      <c r="BX55" s="77"/>
      <c r="BY55" s="75"/>
      <c r="BZ55" s="76"/>
      <c r="CA55" s="77"/>
      <c r="CB55" s="75"/>
      <c r="CC55" s="76"/>
      <c r="CD55" s="77"/>
    </row>
    <row r="56" spans="2:82" s="21" customFormat="1" ht="80.099999999999994" customHeight="1" thickBot="1">
      <c r="B56" s="47" t="s">
        <v>184</v>
      </c>
      <c r="C56" s="91" t="s">
        <v>13</v>
      </c>
      <c r="D56" s="92"/>
      <c r="E56" s="93"/>
      <c r="F56" s="91" t="s">
        <v>28</v>
      </c>
      <c r="G56" s="92"/>
      <c r="H56" s="92"/>
      <c r="I56" s="93"/>
      <c r="J56" s="91" t="s">
        <v>467</v>
      </c>
      <c r="K56" s="92"/>
      <c r="L56" s="93"/>
      <c r="M56" s="91" t="s">
        <v>5</v>
      </c>
      <c r="N56" s="92"/>
      <c r="O56" s="93"/>
      <c r="P56" s="91" t="s">
        <v>468</v>
      </c>
      <c r="Q56" s="92"/>
      <c r="R56" s="92"/>
      <c r="S56" s="93"/>
      <c r="T56" s="91" t="s">
        <v>39</v>
      </c>
      <c r="U56" s="92"/>
      <c r="V56" s="93"/>
      <c r="W56" s="91" t="s">
        <v>71</v>
      </c>
      <c r="X56" s="93"/>
      <c r="Y56" s="56" t="str">
        <f t="shared" si="33"/>
        <v>Muy Baja</v>
      </c>
      <c r="Z56" s="56" t="str">
        <f t="shared" si="34"/>
        <v>20%</v>
      </c>
      <c r="AA56" s="91" t="s">
        <v>62</v>
      </c>
      <c r="AB56" s="93"/>
      <c r="AC56" s="57" t="str">
        <f>IF(AA56&lt;=" "," ",IF(AA56='[5]TABLAS DE CRITERIOS'!$F$5,"Leve",IF(AA56='[5]TABLAS DE CRITERIOS'!$F$6,"Menor",IF([5]FORMATO!AA56='[5]TABLAS DE CRITERIOS'!$F$7,"Moderado",IF([5]FORMATO!AA56='[5]TABLAS DE CRITERIOS'!$F$8,"Mayor",IF(AA56='[5]TABLAS DE CRITERIOS'!$F$9,"Catastrófico"))))))</f>
        <v>Menor</v>
      </c>
      <c r="AD56" s="56" t="str">
        <f t="shared" si="35"/>
        <v>40%</v>
      </c>
      <c r="AE56" s="94" t="str">
        <f t="shared" si="36"/>
        <v>Bajo</v>
      </c>
      <c r="AF56" s="93"/>
      <c r="AG56" s="78" t="s">
        <v>469</v>
      </c>
      <c r="AH56" s="92"/>
      <c r="AI56" s="92"/>
      <c r="AJ56" s="93"/>
      <c r="AK56" s="58" t="s">
        <v>79</v>
      </c>
      <c r="AL56" s="58" t="s">
        <v>84</v>
      </c>
      <c r="AM56" s="59" t="str">
        <f t="shared" si="26"/>
        <v>40%</v>
      </c>
      <c r="AN56" s="58" t="s">
        <v>89</v>
      </c>
      <c r="AO56" s="58" t="s">
        <v>248</v>
      </c>
      <c r="AP56" s="58" t="s">
        <v>249</v>
      </c>
      <c r="AQ56" s="94" t="str">
        <f t="shared" si="42"/>
        <v>PROBABILIDAD</v>
      </c>
      <c r="AR56" s="92"/>
      <c r="AS56" s="93"/>
      <c r="AT56" s="60" t="str">
        <f t="shared" si="37"/>
        <v>Muy Baja</v>
      </c>
      <c r="AU56" s="60">
        <f t="shared" si="38"/>
        <v>0.12</v>
      </c>
      <c r="AV56" s="56" t="str">
        <f t="shared" si="39"/>
        <v>Menor</v>
      </c>
      <c r="AW56" s="60" t="str">
        <f t="shared" si="40"/>
        <v>40%</v>
      </c>
      <c r="AX56" s="94" t="str">
        <f t="shared" si="41"/>
        <v>Bajo</v>
      </c>
      <c r="AY56" s="93"/>
      <c r="AZ56" s="58" t="s">
        <v>101</v>
      </c>
      <c r="BA56" s="91" t="s">
        <v>470</v>
      </c>
      <c r="BB56" s="92"/>
      <c r="BC56" s="92"/>
      <c r="BD56" s="93"/>
      <c r="BE56" s="78" t="s">
        <v>445</v>
      </c>
      <c r="BF56" s="92"/>
      <c r="BG56" s="93"/>
      <c r="BH56" s="126">
        <v>45290</v>
      </c>
      <c r="BI56" s="79"/>
      <c r="BJ56" s="80"/>
      <c r="BK56" s="95" t="s">
        <v>465</v>
      </c>
      <c r="BL56" s="95"/>
      <c r="BM56" s="95"/>
      <c r="BN56" s="95"/>
      <c r="BO56" s="95" t="s">
        <v>471</v>
      </c>
      <c r="BP56" s="95"/>
      <c r="BQ56" s="95"/>
      <c r="BR56" s="95"/>
      <c r="BS56" s="75"/>
      <c r="BT56" s="76"/>
      <c r="BU56" s="77"/>
      <c r="BV56" s="75"/>
      <c r="BW56" s="76"/>
      <c r="BX56" s="77"/>
      <c r="BY56" s="75"/>
      <c r="BZ56" s="76"/>
      <c r="CA56" s="77"/>
      <c r="CB56" s="75"/>
      <c r="CC56" s="76"/>
      <c r="CD56" s="77"/>
    </row>
    <row r="57" spans="2:82" s="21" customFormat="1" ht="80.099999999999994" customHeight="1" thickBot="1">
      <c r="B57" s="47" t="s">
        <v>185</v>
      </c>
      <c r="C57" s="91" t="s">
        <v>13</v>
      </c>
      <c r="D57" s="92"/>
      <c r="E57" s="93"/>
      <c r="F57" s="91" t="s">
        <v>28</v>
      </c>
      <c r="G57" s="92"/>
      <c r="H57" s="92"/>
      <c r="I57" s="93"/>
      <c r="J57" s="91" t="s">
        <v>472</v>
      </c>
      <c r="K57" s="92"/>
      <c r="L57" s="93"/>
      <c r="M57" s="91" t="s">
        <v>5</v>
      </c>
      <c r="N57" s="92"/>
      <c r="O57" s="93"/>
      <c r="P57" s="91" t="s">
        <v>473</v>
      </c>
      <c r="Q57" s="92"/>
      <c r="R57" s="92"/>
      <c r="S57" s="93"/>
      <c r="T57" s="91" t="s">
        <v>39</v>
      </c>
      <c r="U57" s="92"/>
      <c r="V57" s="93"/>
      <c r="W57" s="91" t="s">
        <v>68</v>
      </c>
      <c r="X57" s="93"/>
      <c r="Y57" s="56" t="str">
        <f t="shared" si="33"/>
        <v>Alta</v>
      </c>
      <c r="Z57" s="56" t="str">
        <f t="shared" si="34"/>
        <v>80%</v>
      </c>
      <c r="AA57" s="91" t="s">
        <v>61</v>
      </c>
      <c r="AB57" s="93"/>
      <c r="AC57" s="48" t="str">
        <f>IF(AA57&lt;=" "," ",IF(AA57='[6]TABLAS DE CRITERIOS'!$F$5,"Leve",IF(AA57='[6]TABLAS DE CRITERIOS'!$F$6,"Menor",IF([6]FORMATO!AA57='[6]TABLAS DE CRITERIOS'!$F$7,"Moderado",IF([6]FORMATO!AA57='[6]TABLAS DE CRITERIOS'!$F$8,"Mayor",IF(AA57='[6]TABLAS DE CRITERIOS'!$F$9,"Catastrófico"))))))</f>
        <v>Leve</v>
      </c>
      <c r="AD57" s="55" t="str">
        <f t="shared" si="35"/>
        <v>20%</v>
      </c>
      <c r="AE57" s="104" t="str">
        <f t="shared" si="36"/>
        <v>Moderado</v>
      </c>
      <c r="AF57" s="104"/>
      <c r="AG57" s="91" t="s">
        <v>474</v>
      </c>
      <c r="AH57" s="92"/>
      <c r="AI57" s="92"/>
      <c r="AJ57" s="93"/>
      <c r="AK57" s="58" t="s">
        <v>79</v>
      </c>
      <c r="AL57" s="58" t="s">
        <v>84</v>
      </c>
      <c r="AM57" s="59" t="str">
        <f t="shared" si="26"/>
        <v>40%</v>
      </c>
      <c r="AN57" s="58" t="s">
        <v>89</v>
      </c>
      <c r="AO57" s="58" t="s">
        <v>248</v>
      </c>
      <c r="AP57" s="58" t="s">
        <v>249</v>
      </c>
      <c r="AQ57" s="94" t="str">
        <f t="shared" si="42"/>
        <v>PROBABILIDAD</v>
      </c>
      <c r="AR57" s="92"/>
      <c r="AS57" s="93"/>
      <c r="AT57" s="60" t="str">
        <f t="shared" si="37"/>
        <v>Media</v>
      </c>
      <c r="AU57" s="60">
        <f t="shared" si="38"/>
        <v>0.48</v>
      </c>
      <c r="AV57" s="56" t="str">
        <f t="shared" si="39"/>
        <v>Leve</v>
      </c>
      <c r="AW57" s="60" t="str">
        <f t="shared" si="40"/>
        <v>20%</v>
      </c>
      <c r="AX57" s="94" t="str">
        <f t="shared" si="41"/>
        <v>Moderado</v>
      </c>
      <c r="AY57" s="93"/>
      <c r="AZ57" s="58" t="s">
        <v>101</v>
      </c>
      <c r="BA57" s="78" t="s">
        <v>475</v>
      </c>
      <c r="BB57" s="92"/>
      <c r="BC57" s="92"/>
      <c r="BD57" s="93"/>
      <c r="BE57" s="78" t="s">
        <v>445</v>
      </c>
      <c r="BF57" s="92"/>
      <c r="BG57" s="93"/>
      <c r="BH57" s="91" t="s">
        <v>446</v>
      </c>
      <c r="BI57" s="92"/>
      <c r="BJ57" s="93"/>
      <c r="BK57" s="78" t="s">
        <v>476</v>
      </c>
      <c r="BL57" s="92"/>
      <c r="BM57" s="92"/>
      <c r="BN57" s="93"/>
      <c r="BO57" s="78" t="s">
        <v>477</v>
      </c>
      <c r="BP57" s="92"/>
      <c r="BQ57" s="92"/>
      <c r="BR57" s="93"/>
      <c r="BS57" s="75"/>
      <c r="BT57" s="76"/>
      <c r="BU57" s="77"/>
      <c r="BV57" s="75"/>
      <c r="BW57" s="76"/>
      <c r="BX57" s="77"/>
      <c r="BY57" s="75"/>
      <c r="BZ57" s="76"/>
      <c r="CA57" s="77"/>
      <c r="CB57" s="75"/>
      <c r="CC57" s="76"/>
      <c r="CD57" s="77"/>
    </row>
    <row r="58" spans="2:82" s="21" customFormat="1" ht="80.099999999999994" customHeight="1" thickBot="1">
      <c r="B58" s="47" t="s">
        <v>186</v>
      </c>
      <c r="C58" s="91" t="s">
        <v>13</v>
      </c>
      <c r="D58" s="92"/>
      <c r="E58" s="93"/>
      <c r="F58" s="91" t="s">
        <v>28</v>
      </c>
      <c r="G58" s="92"/>
      <c r="H58" s="92"/>
      <c r="I58" s="93"/>
      <c r="J58" s="91" t="s">
        <v>478</v>
      </c>
      <c r="K58" s="92"/>
      <c r="L58" s="93"/>
      <c r="M58" s="91" t="s">
        <v>5</v>
      </c>
      <c r="N58" s="92"/>
      <c r="O58" s="93"/>
      <c r="P58" s="91" t="s">
        <v>479</v>
      </c>
      <c r="Q58" s="92"/>
      <c r="R58" s="92"/>
      <c r="S58" s="93"/>
      <c r="T58" s="91" t="s">
        <v>39</v>
      </c>
      <c r="U58" s="92"/>
      <c r="V58" s="93"/>
      <c r="W58" s="91" t="s">
        <v>69</v>
      </c>
      <c r="X58" s="93"/>
      <c r="Y58" s="56" t="str">
        <f t="shared" si="33"/>
        <v>Media</v>
      </c>
      <c r="Z58" s="56" t="str">
        <f t="shared" si="34"/>
        <v>60%</v>
      </c>
      <c r="AA58" s="91" t="s">
        <v>61</v>
      </c>
      <c r="AB58" s="93"/>
      <c r="AC58" s="48" t="str">
        <f>IF(AA58&lt;=" "," ",IF(AA58='[4]TABLAS DE CRITERIOS'!$F$5,"Leve",IF(AA58='[4]TABLAS DE CRITERIOS'!$F$6,"Menor",IF([4]FORMATO!AA58='[4]TABLAS DE CRITERIOS'!$F$7,"Moderado",IF([4]FORMATO!AA58='[4]TABLAS DE CRITERIOS'!$F$8,"Mayor",IF(AA58='[4]TABLAS DE CRITERIOS'!$F$9,"Catastrófico"))))))</f>
        <v>Leve</v>
      </c>
      <c r="AD58" s="55" t="str">
        <f t="shared" si="35"/>
        <v>20%</v>
      </c>
      <c r="AE58" s="104" t="str">
        <f t="shared" si="36"/>
        <v>Moderado</v>
      </c>
      <c r="AF58" s="104"/>
      <c r="AG58" s="91" t="s">
        <v>480</v>
      </c>
      <c r="AH58" s="92"/>
      <c r="AI58" s="92"/>
      <c r="AJ58" s="93"/>
      <c r="AK58" s="58" t="s">
        <v>79</v>
      </c>
      <c r="AL58" s="58" t="s">
        <v>84</v>
      </c>
      <c r="AM58" s="59" t="str">
        <f t="shared" si="26"/>
        <v>40%</v>
      </c>
      <c r="AN58" s="58" t="s">
        <v>89</v>
      </c>
      <c r="AO58" s="58" t="s">
        <v>248</v>
      </c>
      <c r="AP58" s="58" t="s">
        <v>249</v>
      </c>
      <c r="AQ58" s="94" t="str">
        <f t="shared" si="42"/>
        <v>PROBABILIDAD</v>
      </c>
      <c r="AR58" s="92"/>
      <c r="AS58" s="93"/>
      <c r="AT58" s="60" t="str">
        <f t="shared" si="37"/>
        <v>Baja</v>
      </c>
      <c r="AU58" s="60">
        <f t="shared" si="38"/>
        <v>0.36</v>
      </c>
      <c r="AV58" s="56" t="str">
        <f t="shared" si="39"/>
        <v>Leve</v>
      </c>
      <c r="AW58" s="60" t="str">
        <f t="shared" si="40"/>
        <v>20%</v>
      </c>
      <c r="AX58" s="94" t="str">
        <f t="shared" si="41"/>
        <v>Bajo</v>
      </c>
      <c r="AY58" s="93"/>
      <c r="AZ58" s="58" t="s">
        <v>101</v>
      </c>
      <c r="BA58" s="78" t="s">
        <v>481</v>
      </c>
      <c r="BB58" s="92"/>
      <c r="BC58" s="92"/>
      <c r="BD58" s="93"/>
      <c r="BE58" s="78" t="s">
        <v>445</v>
      </c>
      <c r="BF58" s="92"/>
      <c r="BG58" s="93"/>
      <c r="BH58" s="91" t="s">
        <v>446</v>
      </c>
      <c r="BI58" s="92"/>
      <c r="BJ58" s="93"/>
      <c r="BK58" s="78" t="s">
        <v>482</v>
      </c>
      <c r="BL58" s="92"/>
      <c r="BM58" s="92"/>
      <c r="BN58" s="93"/>
      <c r="BO58" s="78" t="s">
        <v>483</v>
      </c>
      <c r="BP58" s="92"/>
      <c r="BQ58" s="92"/>
      <c r="BR58" s="93"/>
      <c r="BS58" s="75"/>
      <c r="BT58" s="76"/>
      <c r="BU58" s="77"/>
      <c r="BV58" s="75"/>
      <c r="BW58" s="76"/>
      <c r="BX58" s="77"/>
      <c r="BY58" s="75"/>
      <c r="BZ58" s="76"/>
      <c r="CA58" s="77"/>
      <c r="CB58" s="75"/>
      <c r="CC58" s="76"/>
      <c r="CD58" s="77"/>
    </row>
    <row r="59" spans="2:82" s="21" customFormat="1" ht="80.099999999999994" customHeight="1" thickBot="1">
      <c r="B59" s="47" t="s">
        <v>187</v>
      </c>
      <c r="C59" s="91" t="s">
        <v>13</v>
      </c>
      <c r="D59" s="92"/>
      <c r="E59" s="93"/>
      <c r="F59" s="91" t="s">
        <v>28</v>
      </c>
      <c r="G59" s="92"/>
      <c r="H59" s="92"/>
      <c r="I59" s="93"/>
      <c r="J59" s="91" t="s">
        <v>484</v>
      </c>
      <c r="K59" s="92"/>
      <c r="L59" s="93"/>
      <c r="M59" s="91" t="s">
        <v>3</v>
      </c>
      <c r="N59" s="92"/>
      <c r="O59" s="93"/>
      <c r="P59" s="91" t="s">
        <v>485</v>
      </c>
      <c r="Q59" s="92"/>
      <c r="R59" s="92"/>
      <c r="S59" s="93"/>
      <c r="T59" s="91" t="s">
        <v>41</v>
      </c>
      <c r="U59" s="92"/>
      <c r="V59" s="93"/>
      <c r="W59" s="91" t="s">
        <v>69</v>
      </c>
      <c r="X59" s="93"/>
      <c r="Y59" s="56" t="str">
        <f t="shared" si="33"/>
        <v>Media</v>
      </c>
      <c r="Z59" s="56" t="str">
        <f t="shared" si="34"/>
        <v>60%</v>
      </c>
      <c r="AA59" s="91" t="s">
        <v>61</v>
      </c>
      <c r="AB59" s="93"/>
      <c r="AC59" s="48" t="str">
        <f>IF(AA59&lt;=" "," ",IF(AA59='[4]TABLAS DE CRITERIOS'!$F$5,"Leve",IF(AA59='[4]TABLAS DE CRITERIOS'!$F$6,"Menor",IF([4]FORMATO!AA59='[4]TABLAS DE CRITERIOS'!$F$7,"Moderado",IF([4]FORMATO!AA59='[4]TABLAS DE CRITERIOS'!$F$8,"Mayor",IF(AA59='[4]TABLAS DE CRITERIOS'!$F$9,"Catastrófico"))))))</f>
        <v>Leve</v>
      </c>
      <c r="AD59" s="55" t="str">
        <f t="shared" si="35"/>
        <v>20%</v>
      </c>
      <c r="AE59" s="104" t="str">
        <f t="shared" si="36"/>
        <v>Moderado</v>
      </c>
      <c r="AF59" s="104"/>
      <c r="AG59" s="91" t="s">
        <v>486</v>
      </c>
      <c r="AH59" s="92"/>
      <c r="AI59" s="92"/>
      <c r="AJ59" s="93"/>
      <c r="AK59" s="58" t="s">
        <v>79</v>
      </c>
      <c r="AL59" s="58" t="s">
        <v>84</v>
      </c>
      <c r="AM59" s="59" t="str">
        <f t="shared" si="26"/>
        <v>40%</v>
      </c>
      <c r="AN59" s="58" t="s">
        <v>89</v>
      </c>
      <c r="AO59" s="58" t="s">
        <v>248</v>
      </c>
      <c r="AP59" s="58" t="s">
        <v>249</v>
      </c>
      <c r="AQ59" s="94" t="str">
        <f t="shared" si="42"/>
        <v>PROBABILIDAD</v>
      </c>
      <c r="AR59" s="92"/>
      <c r="AS59" s="93"/>
      <c r="AT59" s="60" t="str">
        <f t="shared" si="37"/>
        <v>Baja</v>
      </c>
      <c r="AU59" s="60">
        <f t="shared" si="38"/>
        <v>0.36</v>
      </c>
      <c r="AV59" s="56" t="str">
        <f t="shared" si="39"/>
        <v>Leve</v>
      </c>
      <c r="AW59" s="60" t="str">
        <f t="shared" si="40"/>
        <v>20%</v>
      </c>
      <c r="AX59" s="94" t="str">
        <f t="shared" si="41"/>
        <v>Bajo</v>
      </c>
      <c r="AY59" s="93"/>
      <c r="AZ59" s="58" t="s">
        <v>101</v>
      </c>
      <c r="BA59" s="91" t="s">
        <v>487</v>
      </c>
      <c r="BB59" s="92"/>
      <c r="BC59" s="92"/>
      <c r="BD59" s="93"/>
      <c r="BE59" s="91" t="s">
        <v>488</v>
      </c>
      <c r="BF59" s="92"/>
      <c r="BG59" s="93"/>
      <c r="BH59" s="91" t="s">
        <v>446</v>
      </c>
      <c r="BI59" s="92"/>
      <c r="BJ59" s="93"/>
      <c r="BK59" s="91" t="s">
        <v>489</v>
      </c>
      <c r="BL59" s="92"/>
      <c r="BM59" s="92"/>
      <c r="BN59" s="93"/>
      <c r="BO59" s="91" t="s">
        <v>490</v>
      </c>
      <c r="BP59" s="92"/>
      <c r="BQ59" s="92"/>
      <c r="BR59" s="93"/>
      <c r="BS59" s="75"/>
      <c r="BT59" s="76"/>
      <c r="BU59" s="77"/>
      <c r="BV59" s="75"/>
      <c r="BW59" s="76"/>
      <c r="BX59" s="77"/>
      <c r="BY59" s="75"/>
      <c r="BZ59" s="76"/>
      <c r="CA59" s="77"/>
      <c r="CB59" s="75"/>
      <c r="CC59" s="76"/>
      <c r="CD59" s="77"/>
    </row>
    <row r="60" spans="2:82" s="21" customFormat="1" ht="80.099999999999994" customHeight="1" thickBot="1">
      <c r="B60" s="47" t="s">
        <v>188</v>
      </c>
      <c r="C60" s="91" t="s">
        <v>13</v>
      </c>
      <c r="D60" s="92"/>
      <c r="E60" s="93"/>
      <c r="F60" s="91" t="s">
        <v>28</v>
      </c>
      <c r="G60" s="92"/>
      <c r="H60" s="92"/>
      <c r="I60" s="93"/>
      <c r="J60" s="91" t="s">
        <v>491</v>
      </c>
      <c r="K60" s="92"/>
      <c r="L60" s="93"/>
      <c r="M60" s="91" t="s">
        <v>3</v>
      </c>
      <c r="N60" s="92"/>
      <c r="O60" s="93"/>
      <c r="P60" s="91" t="s">
        <v>492</v>
      </c>
      <c r="Q60" s="92"/>
      <c r="R60" s="92"/>
      <c r="S60" s="93"/>
      <c r="T60" s="91" t="s">
        <v>41</v>
      </c>
      <c r="U60" s="92"/>
      <c r="V60" s="93"/>
      <c r="W60" s="91" t="s">
        <v>68</v>
      </c>
      <c r="X60" s="93"/>
      <c r="Y60" s="56" t="str">
        <f t="shared" si="33"/>
        <v>Alta</v>
      </c>
      <c r="Z60" s="56" t="str">
        <f t="shared" si="34"/>
        <v>80%</v>
      </c>
      <c r="AA60" s="91" t="s">
        <v>61</v>
      </c>
      <c r="AB60" s="93"/>
      <c r="AC60" s="48" t="str">
        <f>IF(AA60&lt;=" "," ",IF(AA60='[6]TABLAS DE CRITERIOS'!$F$5,"Leve",IF(AA60='[6]TABLAS DE CRITERIOS'!$F$6,"Menor",IF([6]FORMATO!AA60='[6]TABLAS DE CRITERIOS'!$F$7,"Moderado",IF([6]FORMATO!AA60='[6]TABLAS DE CRITERIOS'!$F$8,"Mayor",IF(AA60='[6]TABLAS DE CRITERIOS'!$F$9,"Catastrófico"))))))</f>
        <v>Leve</v>
      </c>
      <c r="AD60" s="55" t="str">
        <f t="shared" si="35"/>
        <v>20%</v>
      </c>
      <c r="AE60" s="104" t="str">
        <f t="shared" si="36"/>
        <v>Moderado</v>
      </c>
      <c r="AF60" s="104"/>
      <c r="AG60" s="91" t="s">
        <v>493</v>
      </c>
      <c r="AH60" s="92"/>
      <c r="AI60" s="92"/>
      <c r="AJ60" s="93"/>
      <c r="AK60" s="58" t="s">
        <v>79</v>
      </c>
      <c r="AL60" s="58" t="s">
        <v>84</v>
      </c>
      <c r="AM60" s="59" t="str">
        <f t="shared" si="26"/>
        <v>40%</v>
      </c>
      <c r="AN60" s="58" t="s">
        <v>89</v>
      </c>
      <c r="AO60" s="58" t="s">
        <v>248</v>
      </c>
      <c r="AP60" s="58" t="s">
        <v>249</v>
      </c>
      <c r="AQ60" s="94" t="str">
        <f t="shared" si="42"/>
        <v>PROBABILIDAD</v>
      </c>
      <c r="AR60" s="92"/>
      <c r="AS60" s="93"/>
      <c r="AT60" s="60" t="str">
        <f t="shared" si="37"/>
        <v>Media</v>
      </c>
      <c r="AU60" s="60">
        <f t="shared" si="38"/>
        <v>0.48</v>
      </c>
      <c r="AV60" s="56" t="str">
        <f t="shared" si="39"/>
        <v>Leve</v>
      </c>
      <c r="AW60" s="60" t="str">
        <f t="shared" si="40"/>
        <v>20%</v>
      </c>
      <c r="AX60" s="94" t="str">
        <f t="shared" si="41"/>
        <v>Moderado</v>
      </c>
      <c r="AY60" s="93"/>
      <c r="AZ60" s="58" t="s">
        <v>100</v>
      </c>
      <c r="BA60" s="91" t="s">
        <v>494</v>
      </c>
      <c r="BB60" s="92"/>
      <c r="BC60" s="92"/>
      <c r="BD60" s="93"/>
      <c r="BE60" s="91" t="s">
        <v>488</v>
      </c>
      <c r="BF60" s="92"/>
      <c r="BG60" s="93"/>
      <c r="BH60" s="91" t="s">
        <v>446</v>
      </c>
      <c r="BI60" s="92"/>
      <c r="BJ60" s="93"/>
      <c r="BK60" s="91" t="s">
        <v>495</v>
      </c>
      <c r="BL60" s="92"/>
      <c r="BM60" s="92"/>
      <c r="BN60" s="93"/>
      <c r="BO60" s="91" t="s">
        <v>496</v>
      </c>
      <c r="BP60" s="92"/>
      <c r="BQ60" s="92"/>
      <c r="BR60" s="93"/>
      <c r="BS60" s="75"/>
      <c r="BT60" s="76"/>
      <c r="BU60" s="77"/>
      <c r="BV60" s="75"/>
      <c r="BW60" s="76"/>
      <c r="BX60" s="77"/>
      <c r="BY60" s="75"/>
      <c r="BZ60" s="76"/>
      <c r="CA60" s="77"/>
      <c r="CB60" s="75"/>
      <c r="CC60" s="76"/>
      <c r="CD60" s="77"/>
    </row>
    <row r="61" spans="2:82" s="21" customFormat="1" ht="80.099999999999994" customHeight="1" thickBot="1">
      <c r="B61" s="47" t="s">
        <v>189</v>
      </c>
      <c r="C61" s="95" t="s">
        <v>9</v>
      </c>
      <c r="D61" s="95"/>
      <c r="E61" s="95"/>
      <c r="F61" s="95" t="s">
        <v>24</v>
      </c>
      <c r="G61" s="95"/>
      <c r="H61" s="95"/>
      <c r="I61" s="95"/>
      <c r="J61" s="75" t="s">
        <v>497</v>
      </c>
      <c r="K61" s="76"/>
      <c r="L61" s="77"/>
      <c r="M61" s="95" t="s">
        <v>3</v>
      </c>
      <c r="N61" s="95"/>
      <c r="O61" s="95"/>
      <c r="P61" s="95" t="s">
        <v>498</v>
      </c>
      <c r="Q61" s="95"/>
      <c r="R61" s="95"/>
      <c r="S61" s="95"/>
      <c r="T61" s="95" t="s">
        <v>39</v>
      </c>
      <c r="U61" s="95"/>
      <c r="V61" s="95"/>
      <c r="W61" s="95" t="s">
        <v>70</v>
      </c>
      <c r="X61" s="95"/>
      <c r="Y61" s="55" t="str">
        <f t="shared" ref="Y61:Y124" si="43">IF(W61&lt;=0," ",IF(W61="Rara vez","Muy Baja",IF(W61="Improbable","Baja",IF(W61="Posible","Media",IF(W61="Probable","Alta",IF(W61="Casi Seguro","Muy Alta"))))))</f>
        <v>Baja</v>
      </c>
      <c r="Z61" s="55" t="str">
        <f t="shared" ref="Z61:Z124" si="44">IF(Y61=" "," ",IF(Y61="Muy Baja","20%",IF(Y61="Baja","40%",IF(Y61="Media","60%",IF(Y61="Alta","80%",IF(Y61="Muy Alta","100%"))))))</f>
        <v>40%</v>
      </c>
      <c r="AA61" s="135" t="s">
        <v>64</v>
      </c>
      <c r="AB61" s="136"/>
      <c r="AC61" s="48" t="str">
        <f>IF(AA61&lt;=" "," ",IF(AA61='TABLAS DE CRITERIOS'!$F$5,"Leve",IF(AA61='TABLAS DE CRITERIOS'!$F$6,"Menor",IF(FORMATO!AA61='TABLAS DE CRITERIOS'!$F$7,"Moderado",IF(FORMATO!AA61='TABLAS DE CRITERIOS'!$F$8,"Mayor",IF(AA61='TABLAS DE CRITERIOS'!$F$9,"Catastrófico"))))))</f>
        <v>Mayor</v>
      </c>
      <c r="AD61" s="55" t="str">
        <f t="shared" ref="AD61:AD66" si="45">IF(AC61="Leve","20%",IF(AC61="Menor","40%",IF(AC61="Moderado","60%",IF(AC61="Mayor","80%",IF(AC61="Catastrófico","100%"," ")))))</f>
        <v>80%</v>
      </c>
      <c r="AE61" s="84" t="str">
        <f t="shared" ref="AE61:AE66" si="46">IF(OR(AND(Y61="Muy Baja",AC61="Leve"),AND(Y61="Muy Baja",AC61="Menor"),AND(Y61="Baja",AC61="Leve")),"Bajo",IF(OR(AND(Y61="Muy baja",AC61="Moderado"),AND(Y61="Baja",AC61="Menor"),AND(Y61="Baja",AC61="Moderado"),AND(Y61="Media",AC61="Leve"),AND(Y61="Media",AC61="Menor"),AND(Y61="Media",AC61="Moderado"),AND(Y61="Alta",AC61="Leve"),AND(Y61="Alta",AC61="Menor")),"Moderado",IF(OR(AND(Y61="Muy Baja",AC61="Mayor"),AND(Y61="Baja",AC61="Mayor"),AND(Y61="Media",AC61="Mayor"),AND(Y61="Alta",AC61="Moderado"),AND(Y61="Alta",AC61="Mayor"),AND(Y61="Muy Alta",AC61="Leve"),AND(Y61="Muy Alta",AC61="Menor"),AND(Y61="Muy Alta",AC61="Moderado"),AND(Y61="Muy Alta",AC61="Mayor")),"Alto",IF(OR(AND(Y61="Muy Baja",AC61="Catastrófico"),AND(Y61="Baja",AC61="Catastrófico"),AND(Y61="Media",AC61="Catastrófico"),AND(Y61="Alta",AC61="Catastrófico"),AND(Y61="Muy Alta",AC61="Catastrófico")),"Extremo",""))))</f>
        <v>Alto</v>
      </c>
      <c r="AF61" s="85"/>
      <c r="AG61" s="75" t="s">
        <v>499</v>
      </c>
      <c r="AH61" s="76"/>
      <c r="AI61" s="76"/>
      <c r="AJ61" s="77"/>
      <c r="AK61" s="22" t="s">
        <v>79</v>
      </c>
      <c r="AL61" s="22" t="s">
        <v>84</v>
      </c>
      <c r="AM61" s="50" t="str">
        <f t="shared" si="26"/>
        <v>40%</v>
      </c>
      <c r="AN61" s="22" t="s">
        <v>89</v>
      </c>
      <c r="AO61" s="22" t="s">
        <v>248</v>
      </c>
      <c r="AP61" s="22" t="s">
        <v>249</v>
      </c>
      <c r="AQ61" s="132" t="str">
        <f t="shared" ref="AQ61:AQ124" si="47">IF(AK61=""," ",IF(AK61="PREVENTIVO","PROBABILIDAD",IF(AK61="CORRECTIVO","IMPACTO")))</f>
        <v>PROBABILIDAD</v>
      </c>
      <c r="AR61" s="133"/>
      <c r="AS61" s="134"/>
      <c r="AT61" s="51" t="str">
        <f t="shared" ref="AT61:AT124" si="48">IFERROR(IF(AU61="","",IF(AU61&lt;=0.2,"Muy Baja",IF(AU61&lt;=0.4,"Baja",IF(AU61&lt;=0.6,"Media",IF(AU61&lt;=0.8,"Alta","Muy Alta"))))),"")</f>
        <v>Baja</v>
      </c>
      <c r="AU61" s="52">
        <f t="shared" ref="AU61:AU124" si="49">IFERROR(IF(AQ61="Probabilidad",(Z61-(+Z61*AM61)),IF(AQ61="Impacto",Z61,"")),"")</f>
        <v>0.24</v>
      </c>
      <c r="AV61" s="55" t="str">
        <f t="shared" ref="AV61:AV124" si="50">IF(AW61=""," ",IF(AW61&lt;="20%","Leve",IF(AW61&lt;="40%","Menor",IF(AW61&lt;="60%","Moderado",IF(AW61&lt;="80%","Mayor",IF(AW61&lt;="100%","Catastrófico"))))))</f>
        <v>Mayor</v>
      </c>
      <c r="AW61" s="51" t="str">
        <f t="shared" ref="AW61:AW124" si="51">IFERROR(IF(AQ61="Impacto",(AD61-(+AD61*AM61)),IF(AQ61="Probabilidad",AD61,"")),"")</f>
        <v>80%</v>
      </c>
      <c r="AX61" s="132" t="str">
        <f t="shared" ref="AX61:AX124" si="52">IFERROR(IF(OR(AND(AT61="Muy Baja",AV61="Leve"),AND(AT61="Muy Baja",AV61="Menor"),AND(AT61="Baja",AV61="Leve")),"Bajo",IF(OR(AND(AT61="Muy baja",AV61="Moderado"),AND(AT61="Baja",AV61="Menor"),AND(AT61="Baja",AV61="Moderado"),AND(AT61="Media",AV61="Leve"),AND(AT61="Media",AV61="Menor"),AND(AT61="Media",AV61="Moderado"),AND(AT61="Alta",AV61="Leve"),AND(AT61="Alta",AV61="Menor")),"Moderado",IF(OR(AND(AT61="Muy Baja",AV61="Mayor"),AND(AT61="Baja",AV61="Mayor"),AND(AT61="Media",AV61="Mayor"),AND(AT61="Alta",AV61="Moderado"),AND(AT61="Alta",AV61="Mayor"),AND(AT61="Muy Alta",AV61="Leve"),AND(AT61="Muy Alta",AV61="Menor"),AND(AT61="Muy Alta",AV61="Moderado"),AND(AT61="Muy Alta",AV61="Mayor")),"Alto",IF(OR(AND(AT61="Muy Baja",AV61="Catastrófico"),AND(AT61="Baja",AV61="Catastrófico"),AND(AT61="Media",AV61="Catastrófico"),AND(AT61="Alta",AV61="Catastrófico"),AND(AT61="Muy Alta",AV61="Catastrófico")),"Extremo","")))),"")</f>
        <v>Alto</v>
      </c>
      <c r="AY61" s="134"/>
      <c r="AZ61" s="22" t="s">
        <v>100</v>
      </c>
      <c r="BA61" s="95" t="s">
        <v>500</v>
      </c>
      <c r="BB61" s="95"/>
      <c r="BC61" s="95"/>
      <c r="BD61" s="95"/>
      <c r="BE61" s="75">
        <v>2023</v>
      </c>
      <c r="BF61" s="76"/>
      <c r="BG61" s="77"/>
      <c r="BH61" s="75">
        <v>2027</v>
      </c>
      <c r="BI61" s="76"/>
      <c r="BJ61" s="77"/>
      <c r="BK61" s="95" t="s">
        <v>501</v>
      </c>
      <c r="BL61" s="95"/>
      <c r="BM61" s="95"/>
      <c r="BN61" s="95"/>
      <c r="BO61" s="95" t="s">
        <v>502</v>
      </c>
      <c r="BP61" s="95"/>
      <c r="BQ61" s="95"/>
      <c r="BR61" s="95"/>
      <c r="BS61" s="75"/>
      <c r="BT61" s="76"/>
      <c r="BU61" s="77"/>
      <c r="BV61" s="75"/>
      <c r="BW61" s="76"/>
      <c r="BX61" s="77"/>
      <c r="BY61" s="75"/>
      <c r="BZ61" s="76"/>
      <c r="CA61" s="77"/>
      <c r="CB61" s="75"/>
      <c r="CC61" s="76"/>
      <c r="CD61" s="77"/>
    </row>
    <row r="62" spans="2:82" s="21" customFormat="1" ht="80.099999999999994" customHeight="1" thickBot="1">
      <c r="B62" s="47" t="s">
        <v>190</v>
      </c>
      <c r="C62" s="95" t="s">
        <v>8</v>
      </c>
      <c r="D62" s="95"/>
      <c r="E62" s="95"/>
      <c r="F62" s="95" t="s">
        <v>24</v>
      </c>
      <c r="G62" s="95"/>
      <c r="H62" s="95"/>
      <c r="I62" s="95"/>
      <c r="J62" s="75" t="s">
        <v>503</v>
      </c>
      <c r="K62" s="76"/>
      <c r="L62" s="77"/>
      <c r="M62" s="95" t="s">
        <v>3</v>
      </c>
      <c r="N62" s="95"/>
      <c r="O62" s="95"/>
      <c r="P62" s="95" t="s">
        <v>504</v>
      </c>
      <c r="Q62" s="95"/>
      <c r="R62" s="95"/>
      <c r="S62" s="95"/>
      <c r="T62" s="95" t="s">
        <v>39</v>
      </c>
      <c r="U62" s="95"/>
      <c r="V62" s="95"/>
      <c r="W62" s="95" t="s">
        <v>70</v>
      </c>
      <c r="X62" s="95"/>
      <c r="Y62" s="49" t="str">
        <f t="shared" si="43"/>
        <v>Baja</v>
      </c>
      <c r="Z62" s="49" t="str">
        <f t="shared" si="44"/>
        <v>40%</v>
      </c>
      <c r="AA62" s="95" t="s">
        <v>64</v>
      </c>
      <c r="AB62" s="95"/>
      <c r="AC62" s="48" t="str">
        <f>IF(AA62&lt;=" "," ",IF(AA62='TABLAS DE CRITERIOS'!$F$5,"Leve",IF(AA62='TABLAS DE CRITERIOS'!$F$6,"Menor",IF(FORMATO!AA62='TABLAS DE CRITERIOS'!$F$7,"Moderado",IF(FORMATO!AA62='TABLAS DE CRITERIOS'!$F$8,"Mayor",IF(AA62='TABLAS DE CRITERIOS'!$F$9,"Catastrófico"))))))</f>
        <v>Mayor</v>
      </c>
      <c r="AD62" s="49" t="str">
        <f t="shared" si="45"/>
        <v>80%</v>
      </c>
      <c r="AE62" s="104" t="str">
        <f t="shared" si="46"/>
        <v>Alto</v>
      </c>
      <c r="AF62" s="104"/>
      <c r="AG62" s="75" t="s">
        <v>505</v>
      </c>
      <c r="AH62" s="76"/>
      <c r="AI62" s="76"/>
      <c r="AJ62" s="77"/>
      <c r="AK62" s="22" t="s">
        <v>79</v>
      </c>
      <c r="AL62" s="22" t="s">
        <v>84</v>
      </c>
      <c r="AM62" s="50" t="str">
        <f t="shared" si="26"/>
        <v>40%</v>
      </c>
      <c r="AN62" s="22" t="s">
        <v>89</v>
      </c>
      <c r="AO62" s="22" t="s">
        <v>248</v>
      </c>
      <c r="AP62" s="22" t="s">
        <v>249</v>
      </c>
      <c r="AQ62" s="84" t="str">
        <f t="shared" si="47"/>
        <v>PROBABILIDAD</v>
      </c>
      <c r="AR62" s="96"/>
      <c r="AS62" s="85"/>
      <c r="AT62" s="51" t="str">
        <f t="shared" si="48"/>
        <v>Baja</v>
      </c>
      <c r="AU62" s="52">
        <f t="shared" si="49"/>
        <v>0.24</v>
      </c>
      <c r="AV62" s="49" t="str">
        <f t="shared" si="50"/>
        <v>Mayor</v>
      </c>
      <c r="AW62" s="51" t="str">
        <f t="shared" si="51"/>
        <v>80%</v>
      </c>
      <c r="AX62" s="84" t="str">
        <f t="shared" si="52"/>
        <v>Alto</v>
      </c>
      <c r="AY62" s="85"/>
      <c r="AZ62" s="22" t="s">
        <v>101</v>
      </c>
      <c r="BA62" s="95" t="s">
        <v>506</v>
      </c>
      <c r="BB62" s="95"/>
      <c r="BC62" s="95"/>
      <c r="BD62" s="95"/>
      <c r="BE62" s="75">
        <v>2023</v>
      </c>
      <c r="BF62" s="76"/>
      <c r="BG62" s="77"/>
      <c r="BH62" s="75">
        <v>2027</v>
      </c>
      <c r="BI62" s="76"/>
      <c r="BJ62" s="77"/>
      <c r="BK62" s="95" t="s">
        <v>507</v>
      </c>
      <c r="BL62" s="95"/>
      <c r="BM62" s="95"/>
      <c r="BN62" s="95"/>
      <c r="BO62" s="95" t="s">
        <v>508</v>
      </c>
      <c r="BP62" s="95"/>
      <c r="BQ62" s="95"/>
      <c r="BR62" s="95"/>
      <c r="BS62" s="75"/>
      <c r="BT62" s="76"/>
      <c r="BU62" s="77"/>
      <c r="BV62" s="75"/>
      <c r="BW62" s="76"/>
      <c r="BX62" s="77"/>
      <c r="BY62" s="75"/>
      <c r="BZ62" s="76"/>
      <c r="CA62" s="77"/>
      <c r="CB62" s="75"/>
      <c r="CC62" s="76"/>
      <c r="CD62" s="77"/>
    </row>
    <row r="63" spans="2:82" s="21" customFormat="1" ht="80.099999999999994" customHeight="1" thickBot="1">
      <c r="B63" s="47" t="s">
        <v>191</v>
      </c>
      <c r="C63" s="95" t="s">
        <v>9</v>
      </c>
      <c r="D63" s="95"/>
      <c r="E63" s="95"/>
      <c r="F63" s="95" t="s">
        <v>24</v>
      </c>
      <c r="G63" s="95"/>
      <c r="H63" s="95"/>
      <c r="I63" s="95"/>
      <c r="J63" s="75" t="s">
        <v>522</v>
      </c>
      <c r="K63" s="76"/>
      <c r="L63" s="77"/>
      <c r="M63" s="95" t="s">
        <v>3</v>
      </c>
      <c r="N63" s="95"/>
      <c r="O63" s="95"/>
      <c r="P63" s="95" t="s">
        <v>523</v>
      </c>
      <c r="Q63" s="95"/>
      <c r="R63" s="95"/>
      <c r="S63" s="95"/>
      <c r="T63" s="95" t="s">
        <v>39</v>
      </c>
      <c r="U63" s="95"/>
      <c r="V63" s="95"/>
      <c r="W63" s="95" t="s">
        <v>70</v>
      </c>
      <c r="X63" s="95"/>
      <c r="Y63" s="49" t="str">
        <f t="shared" si="43"/>
        <v>Baja</v>
      </c>
      <c r="Z63" s="49" t="str">
        <f t="shared" si="44"/>
        <v>40%</v>
      </c>
      <c r="AA63" s="95" t="s">
        <v>64</v>
      </c>
      <c r="AB63" s="95"/>
      <c r="AC63" s="48" t="str">
        <f>IF(AA63&lt;=" "," ",IF(AA63='TABLAS DE CRITERIOS'!$F$5,"Leve",IF(AA63='TABLAS DE CRITERIOS'!$F$6,"Menor",IF(FORMATO!AA63='TABLAS DE CRITERIOS'!$F$7,"Moderado",IF(FORMATO!AA63='TABLAS DE CRITERIOS'!$F$8,"Mayor",IF(AA63='TABLAS DE CRITERIOS'!$F$9,"Catastrófico"))))))</f>
        <v>Mayor</v>
      </c>
      <c r="AD63" s="49" t="str">
        <f t="shared" si="45"/>
        <v>80%</v>
      </c>
      <c r="AE63" s="104" t="str">
        <f t="shared" si="46"/>
        <v>Alto</v>
      </c>
      <c r="AF63" s="104"/>
      <c r="AG63" s="75" t="s">
        <v>524</v>
      </c>
      <c r="AH63" s="76"/>
      <c r="AI63" s="76"/>
      <c r="AJ63" s="77"/>
      <c r="AK63" s="22" t="s">
        <v>79</v>
      </c>
      <c r="AL63" s="22" t="s">
        <v>84</v>
      </c>
      <c r="AM63" s="50" t="str">
        <f t="shared" si="26"/>
        <v>40%</v>
      </c>
      <c r="AN63" s="22" t="s">
        <v>89</v>
      </c>
      <c r="AO63" s="22" t="s">
        <v>248</v>
      </c>
      <c r="AP63" s="22" t="s">
        <v>249</v>
      </c>
      <c r="AQ63" s="84" t="str">
        <f t="shared" si="47"/>
        <v>PROBABILIDAD</v>
      </c>
      <c r="AR63" s="96"/>
      <c r="AS63" s="85"/>
      <c r="AT63" s="51" t="str">
        <f t="shared" si="48"/>
        <v>Baja</v>
      </c>
      <c r="AU63" s="52">
        <f t="shared" si="49"/>
        <v>0.24</v>
      </c>
      <c r="AV63" s="49" t="str">
        <f t="shared" si="50"/>
        <v>Mayor</v>
      </c>
      <c r="AW63" s="51" t="str">
        <f t="shared" si="51"/>
        <v>80%</v>
      </c>
      <c r="AX63" s="84" t="str">
        <f t="shared" si="52"/>
        <v>Alto</v>
      </c>
      <c r="AY63" s="85"/>
      <c r="AZ63" s="22" t="s">
        <v>101</v>
      </c>
      <c r="BA63" s="95" t="s">
        <v>509</v>
      </c>
      <c r="BB63" s="95"/>
      <c r="BC63" s="95"/>
      <c r="BD63" s="95"/>
      <c r="BE63" s="75">
        <v>2023</v>
      </c>
      <c r="BF63" s="76"/>
      <c r="BG63" s="77"/>
      <c r="BH63" s="75">
        <v>2027</v>
      </c>
      <c r="BI63" s="76"/>
      <c r="BJ63" s="77"/>
      <c r="BK63" s="95" t="s">
        <v>510</v>
      </c>
      <c r="BL63" s="95"/>
      <c r="BM63" s="95"/>
      <c r="BN63" s="95"/>
      <c r="BO63" s="95" t="s">
        <v>508</v>
      </c>
      <c r="BP63" s="95"/>
      <c r="BQ63" s="95"/>
      <c r="BR63" s="95"/>
      <c r="BS63" s="75"/>
      <c r="BT63" s="76"/>
      <c r="BU63" s="77"/>
      <c r="BV63" s="75"/>
      <c r="BW63" s="76"/>
      <c r="BX63" s="77"/>
      <c r="BY63" s="75"/>
      <c r="BZ63" s="76"/>
      <c r="CA63" s="77"/>
      <c r="CB63" s="75"/>
      <c r="CC63" s="76"/>
      <c r="CD63" s="77"/>
    </row>
    <row r="64" spans="2:82" s="21" customFormat="1" ht="80.099999999999994" customHeight="1" thickBot="1">
      <c r="B64" s="47" t="s">
        <v>192</v>
      </c>
      <c r="C64" s="95" t="s">
        <v>9</v>
      </c>
      <c r="D64" s="95"/>
      <c r="E64" s="95"/>
      <c r="F64" s="95" t="s">
        <v>24</v>
      </c>
      <c r="G64" s="95"/>
      <c r="H64" s="95"/>
      <c r="I64" s="95"/>
      <c r="J64" s="75" t="s">
        <v>525</v>
      </c>
      <c r="K64" s="76"/>
      <c r="L64" s="77"/>
      <c r="M64" s="95" t="s">
        <v>3</v>
      </c>
      <c r="N64" s="95"/>
      <c r="O64" s="95"/>
      <c r="P64" s="95" t="s">
        <v>526</v>
      </c>
      <c r="Q64" s="95"/>
      <c r="R64" s="95"/>
      <c r="S64" s="95"/>
      <c r="T64" s="95" t="s">
        <v>39</v>
      </c>
      <c r="U64" s="95"/>
      <c r="V64" s="95"/>
      <c r="W64" s="95" t="s">
        <v>70</v>
      </c>
      <c r="X64" s="95"/>
      <c r="Y64" s="49" t="str">
        <f t="shared" si="43"/>
        <v>Baja</v>
      </c>
      <c r="Z64" s="49" t="str">
        <f t="shared" si="44"/>
        <v>40%</v>
      </c>
      <c r="AA64" s="95" t="s">
        <v>62</v>
      </c>
      <c r="AB64" s="95"/>
      <c r="AC64" s="48" t="str">
        <f>IF(AA64&lt;=" "," ",IF(AA64='TABLAS DE CRITERIOS'!$F$5,"Leve",IF(AA64='TABLAS DE CRITERIOS'!$F$6,"Menor",IF(FORMATO!AA64='TABLAS DE CRITERIOS'!$F$7,"Moderado",IF(FORMATO!AA64='TABLAS DE CRITERIOS'!$F$8,"Mayor",IF(AA64='TABLAS DE CRITERIOS'!$F$9,"Catastrófico"))))))</f>
        <v>Menor</v>
      </c>
      <c r="AD64" s="49" t="str">
        <f t="shared" si="45"/>
        <v>40%</v>
      </c>
      <c r="AE64" s="104" t="str">
        <f t="shared" si="46"/>
        <v>Moderado</v>
      </c>
      <c r="AF64" s="104"/>
      <c r="AG64" s="75" t="s">
        <v>527</v>
      </c>
      <c r="AH64" s="76"/>
      <c r="AI64" s="76"/>
      <c r="AJ64" s="77"/>
      <c r="AK64" s="22" t="s">
        <v>79</v>
      </c>
      <c r="AL64" s="22" t="s">
        <v>84</v>
      </c>
      <c r="AM64" s="50" t="str">
        <f t="shared" si="26"/>
        <v>40%</v>
      </c>
      <c r="AN64" s="22" t="s">
        <v>89</v>
      </c>
      <c r="AO64" s="22" t="s">
        <v>248</v>
      </c>
      <c r="AP64" s="22" t="s">
        <v>249</v>
      </c>
      <c r="AQ64" s="84" t="str">
        <f t="shared" si="47"/>
        <v>PROBABILIDAD</v>
      </c>
      <c r="AR64" s="96"/>
      <c r="AS64" s="85"/>
      <c r="AT64" s="51" t="str">
        <f t="shared" si="48"/>
        <v>Baja</v>
      </c>
      <c r="AU64" s="52">
        <f t="shared" si="49"/>
        <v>0.24</v>
      </c>
      <c r="AV64" s="49" t="str">
        <f t="shared" si="50"/>
        <v>Menor</v>
      </c>
      <c r="AW64" s="51" t="str">
        <f t="shared" si="51"/>
        <v>40%</v>
      </c>
      <c r="AX64" s="84" t="str">
        <f t="shared" si="52"/>
        <v>Moderado</v>
      </c>
      <c r="AY64" s="85"/>
      <c r="AZ64" s="22" t="s">
        <v>101</v>
      </c>
      <c r="BA64" s="95" t="s">
        <v>511</v>
      </c>
      <c r="BB64" s="95"/>
      <c r="BC64" s="95"/>
      <c r="BD64" s="95"/>
      <c r="BE64" s="75">
        <v>2023</v>
      </c>
      <c r="BF64" s="76"/>
      <c r="BG64" s="77"/>
      <c r="BH64" s="75" t="s">
        <v>512</v>
      </c>
      <c r="BI64" s="76"/>
      <c r="BJ64" s="77"/>
      <c r="BK64" s="95" t="s">
        <v>513</v>
      </c>
      <c r="BL64" s="95"/>
      <c r="BM64" s="95"/>
      <c r="BN64" s="95"/>
      <c r="BO64" s="95" t="s">
        <v>508</v>
      </c>
      <c r="BP64" s="95"/>
      <c r="BQ64" s="95"/>
      <c r="BR64" s="95"/>
      <c r="BS64" s="75"/>
      <c r="BT64" s="76"/>
      <c r="BU64" s="77"/>
      <c r="BV64" s="75"/>
      <c r="BW64" s="76"/>
      <c r="BX64" s="77"/>
      <c r="BY64" s="75"/>
      <c r="BZ64" s="76"/>
      <c r="CA64" s="77"/>
      <c r="CB64" s="75"/>
      <c r="CC64" s="76"/>
      <c r="CD64" s="77"/>
    </row>
    <row r="65" spans="2:82" s="21" customFormat="1" ht="80.099999999999994" customHeight="1" thickBot="1">
      <c r="B65" s="47" t="s">
        <v>193</v>
      </c>
      <c r="C65" s="95" t="s">
        <v>9</v>
      </c>
      <c r="D65" s="95"/>
      <c r="E65" s="95"/>
      <c r="F65" s="95" t="s">
        <v>24</v>
      </c>
      <c r="G65" s="95"/>
      <c r="H65" s="95"/>
      <c r="I65" s="95"/>
      <c r="J65" s="75" t="s">
        <v>528</v>
      </c>
      <c r="K65" s="76"/>
      <c r="L65" s="77"/>
      <c r="M65" s="95" t="s">
        <v>3</v>
      </c>
      <c r="N65" s="95"/>
      <c r="O65" s="95"/>
      <c r="P65" s="95" t="s">
        <v>529</v>
      </c>
      <c r="Q65" s="95"/>
      <c r="R65" s="95"/>
      <c r="S65" s="95"/>
      <c r="T65" s="95" t="s">
        <v>39</v>
      </c>
      <c r="U65" s="95"/>
      <c r="V65" s="95"/>
      <c r="W65" s="95" t="s">
        <v>70</v>
      </c>
      <c r="X65" s="95"/>
      <c r="Y65" s="49" t="str">
        <f t="shared" si="43"/>
        <v>Baja</v>
      </c>
      <c r="Z65" s="49" t="str">
        <f t="shared" si="44"/>
        <v>40%</v>
      </c>
      <c r="AA65" s="95" t="s">
        <v>64</v>
      </c>
      <c r="AB65" s="95"/>
      <c r="AC65" s="48" t="str">
        <f>IF(AA65&lt;=" "," ",IF(AA65='TABLAS DE CRITERIOS'!$F$5,"Leve",IF(AA65='TABLAS DE CRITERIOS'!$F$6,"Menor",IF(FORMATO!AA65='TABLAS DE CRITERIOS'!$F$7,"Moderado",IF(FORMATO!AA65='TABLAS DE CRITERIOS'!$F$8,"Mayor",IF(AA65='TABLAS DE CRITERIOS'!$F$9,"Catastrófico"))))))</f>
        <v>Mayor</v>
      </c>
      <c r="AD65" s="49" t="str">
        <f t="shared" si="45"/>
        <v>80%</v>
      </c>
      <c r="AE65" s="104" t="str">
        <f t="shared" si="46"/>
        <v>Alto</v>
      </c>
      <c r="AF65" s="104"/>
      <c r="AG65" s="75" t="s">
        <v>530</v>
      </c>
      <c r="AH65" s="76"/>
      <c r="AI65" s="76"/>
      <c r="AJ65" s="77"/>
      <c r="AK65" s="22" t="s">
        <v>79</v>
      </c>
      <c r="AL65" s="22" t="s">
        <v>84</v>
      </c>
      <c r="AM65" s="50" t="str">
        <f t="shared" si="26"/>
        <v>40%</v>
      </c>
      <c r="AN65" s="22" t="s">
        <v>89</v>
      </c>
      <c r="AO65" s="22" t="s">
        <v>248</v>
      </c>
      <c r="AP65" s="22" t="s">
        <v>249</v>
      </c>
      <c r="AQ65" s="84" t="str">
        <f t="shared" si="47"/>
        <v>PROBABILIDAD</v>
      </c>
      <c r="AR65" s="96"/>
      <c r="AS65" s="85"/>
      <c r="AT65" s="51" t="str">
        <f t="shared" si="48"/>
        <v>Baja</v>
      </c>
      <c r="AU65" s="52">
        <f t="shared" si="49"/>
        <v>0.24</v>
      </c>
      <c r="AV65" s="49" t="str">
        <f t="shared" si="50"/>
        <v>Mayor</v>
      </c>
      <c r="AW65" s="51" t="str">
        <f t="shared" si="51"/>
        <v>80%</v>
      </c>
      <c r="AX65" s="84" t="str">
        <f t="shared" si="52"/>
        <v>Alto</v>
      </c>
      <c r="AY65" s="85"/>
      <c r="AZ65" s="22" t="s">
        <v>101</v>
      </c>
      <c r="BA65" s="95" t="s">
        <v>514</v>
      </c>
      <c r="BB65" s="95"/>
      <c r="BC65" s="95"/>
      <c r="BD65" s="95"/>
      <c r="BE65" s="75">
        <v>2023</v>
      </c>
      <c r="BF65" s="76"/>
      <c r="BG65" s="77"/>
      <c r="BH65" s="75" t="s">
        <v>515</v>
      </c>
      <c r="BI65" s="76"/>
      <c r="BJ65" s="77"/>
      <c r="BK65" s="95" t="s">
        <v>516</v>
      </c>
      <c r="BL65" s="95"/>
      <c r="BM65" s="95"/>
      <c r="BN65" s="95"/>
      <c r="BO65" s="95" t="s">
        <v>517</v>
      </c>
      <c r="BP65" s="95"/>
      <c r="BQ65" s="95"/>
      <c r="BR65" s="95"/>
      <c r="BS65" s="75"/>
      <c r="BT65" s="76"/>
      <c r="BU65" s="77"/>
      <c r="BV65" s="75"/>
      <c r="BW65" s="76"/>
      <c r="BX65" s="77"/>
      <c r="BY65" s="75"/>
      <c r="BZ65" s="76"/>
      <c r="CA65" s="77"/>
      <c r="CB65" s="75"/>
      <c r="CC65" s="76"/>
      <c r="CD65" s="77"/>
    </row>
    <row r="66" spans="2:82" s="21" customFormat="1" ht="80.099999999999994" customHeight="1" thickBot="1">
      <c r="B66" s="47" t="s">
        <v>194</v>
      </c>
      <c r="C66" s="95" t="s">
        <v>9</v>
      </c>
      <c r="D66" s="95"/>
      <c r="E66" s="95"/>
      <c r="F66" s="95" t="s">
        <v>24</v>
      </c>
      <c r="G66" s="95"/>
      <c r="H66" s="95"/>
      <c r="I66" s="95"/>
      <c r="J66" s="75" t="s">
        <v>531</v>
      </c>
      <c r="K66" s="76"/>
      <c r="L66" s="77"/>
      <c r="M66" s="95" t="s">
        <v>3</v>
      </c>
      <c r="N66" s="95"/>
      <c r="O66" s="95"/>
      <c r="P66" s="95" t="s">
        <v>532</v>
      </c>
      <c r="Q66" s="95"/>
      <c r="R66" s="95"/>
      <c r="S66" s="95"/>
      <c r="T66" s="95" t="s">
        <v>39</v>
      </c>
      <c r="U66" s="95"/>
      <c r="V66" s="95"/>
      <c r="W66" s="95" t="s">
        <v>70</v>
      </c>
      <c r="X66" s="95"/>
      <c r="Y66" s="49" t="str">
        <f t="shared" si="43"/>
        <v>Baja</v>
      </c>
      <c r="Z66" s="49" t="str">
        <f t="shared" si="44"/>
        <v>40%</v>
      </c>
      <c r="AA66" s="95" t="s">
        <v>64</v>
      </c>
      <c r="AB66" s="95"/>
      <c r="AC66" s="48" t="str">
        <f>IF(AA66&lt;=" "," ",IF(AA66='TABLAS DE CRITERIOS'!$F$5,"Leve",IF(AA66='TABLAS DE CRITERIOS'!$F$6,"Menor",IF(FORMATO!AA66='TABLAS DE CRITERIOS'!$F$7,"Moderado",IF(FORMATO!AA66='TABLAS DE CRITERIOS'!$F$8,"Mayor",IF(AA66='TABLAS DE CRITERIOS'!$F$9,"Catastrófico"))))))</f>
        <v>Mayor</v>
      </c>
      <c r="AD66" s="49" t="str">
        <f t="shared" si="45"/>
        <v>80%</v>
      </c>
      <c r="AE66" s="104" t="str">
        <f t="shared" si="46"/>
        <v>Alto</v>
      </c>
      <c r="AF66" s="104"/>
      <c r="AG66" s="75" t="s">
        <v>518</v>
      </c>
      <c r="AH66" s="76"/>
      <c r="AI66" s="76"/>
      <c r="AJ66" s="77"/>
      <c r="AK66" s="22" t="s">
        <v>79</v>
      </c>
      <c r="AL66" s="22" t="s">
        <v>84</v>
      </c>
      <c r="AM66" s="50" t="str">
        <f t="shared" si="26"/>
        <v>40%</v>
      </c>
      <c r="AN66" s="22" t="s">
        <v>89</v>
      </c>
      <c r="AO66" s="22" t="s">
        <v>248</v>
      </c>
      <c r="AP66" s="22" t="s">
        <v>249</v>
      </c>
      <c r="AQ66" s="84" t="str">
        <f t="shared" si="47"/>
        <v>PROBABILIDAD</v>
      </c>
      <c r="AR66" s="96"/>
      <c r="AS66" s="85"/>
      <c r="AT66" s="51" t="str">
        <f t="shared" si="48"/>
        <v>Baja</v>
      </c>
      <c r="AU66" s="52">
        <f t="shared" si="49"/>
        <v>0.24</v>
      </c>
      <c r="AV66" s="49" t="str">
        <f t="shared" si="50"/>
        <v>Mayor</v>
      </c>
      <c r="AW66" s="51" t="str">
        <f t="shared" si="51"/>
        <v>80%</v>
      </c>
      <c r="AX66" s="84" t="str">
        <f t="shared" si="52"/>
        <v>Alto</v>
      </c>
      <c r="AY66" s="85"/>
      <c r="AZ66" s="22" t="s">
        <v>101</v>
      </c>
      <c r="BA66" s="95" t="s">
        <v>518</v>
      </c>
      <c r="BB66" s="95"/>
      <c r="BC66" s="95"/>
      <c r="BD66" s="95"/>
      <c r="BE66" s="75">
        <v>2023</v>
      </c>
      <c r="BF66" s="76"/>
      <c r="BG66" s="77"/>
      <c r="BH66" s="75" t="s">
        <v>519</v>
      </c>
      <c r="BI66" s="76"/>
      <c r="BJ66" s="77"/>
      <c r="BK66" s="95" t="s">
        <v>520</v>
      </c>
      <c r="BL66" s="95"/>
      <c r="BM66" s="95"/>
      <c r="BN66" s="95"/>
      <c r="BO66" s="95" t="s">
        <v>521</v>
      </c>
      <c r="BP66" s="95"/>
      <c r="BQ66" s="95"/>
      <c r="BR66" s="95"/>
      <c r="BS66" s="75"/>
      <c r="BT66" s="76"/>
      <c r="BU66" s="77"/>
      <c r="BV66" s="75"/>
      <c r="BW66" s="76"/>
      <c r="BX66" s="77"/>
      <c r="BY66" s="75"/>
      <c r="BZ66" s="76"/>
      <c r="CA66" s="77"/>
      <c r="CB66" s="75"/>
      <c r="CC66" s="76"/>
      <c r="CD66" s="77"/>
    </row>
    <row r="67" spans="2:82" s="21" customFormat="1" ht="80.099999999999994" customHeight="1" thickBot="1">
      <c r="B67" s="47" t="s">
        <v>195</v>
      </c>
      <c r="C67" s="95" t="s">
        <v>7</v>
      </c>
      <c r="D67" s="95"/>
      <c r="E67" s="95"/>
      <c r="F67" s="95" t="s">
        <v>25</v>
      </c>
      <c r="G67" s="95"/>
      <c r="H67" s="95"/>
      <c r="I67" s="95"/>
      <c r="J67" s="78" t="s">
        <v>533</v>
      </c>
      <c r="K67" s="79"/>
      <c r="L67" s="80"/>
      <c r="M67" s="95" t="s">
        <v>5</v>
      </c>
      <c r="N67" s="95"/>
      <c r="O67" s="95"/>
      <c r="P67" s="78" t="s">
        <v>534</v>
      </c>
      <c r="Q67" s="130"/>
      <c r="R67" s="130"/>
      <c r="S67" s="131"/>
      <c r="T67" s="95" t="s">
        <v>39</v>
      </c>
      <c r="U67" s="95"/>
      <c r="V67" s="95"/>
      <c r="W67" s="95" t="s">
        <v>68</v>
      </c>
      <c r="X67" s="95"/>
      <c r="Y67" s="61" t="str">
        <f t="shared" si="43"/>
        <v>Alta</v>
      </c>
      <c r="Z67" s="61" t="str">
        <f t="shared" si="44"/>
        <v>80%</v>
      </c>
      <c r="AA67" s="95" t="s">
        <v>64</v>
      </c>
      <c r="AB67" s="95"/>
      <c r="AC67" s="48" t="str">
        <f>IF(AA67&lt;=" "," ",IF(AA67='TABLAS DE CRITERIOS'!$F$5,"Leve",IF(AA67='TABLAS DE CRITERIOS'!$F$6,"Menor",IF(FORMATO!AA67='TABLAS DE CRITERIOS'!$F$7,"Moderado",IF(FORMATO!AA67='TABLAS DE CRITERIOS'!$F$8,"Mayor",IF(AA67='TABLAS DE CRITERIOS'!$F$9,"Catastrófico"))))))</f>
        <v>Mayor</v>
      </c>
      <c r="AD67" s="61" t="str">
        <f t="shared" ref="AD67" si="53">IF(AC67="Leve","20%",IF(AC67="Menor","40%",IF(AC67="Moderado","60%",IF(AC67="Mayor","80%",IF(AC67="Catastrófico","100%"," ")))))</f>
        <v>80%</v>
      </c>
      <c r="AE67" s="104" t="str">
        <f t="shared" ref="AE67" si="54">IF(OR(AND(Y67="Muy Baja",AC67="Leve"),AND(Y67="Muy Baja",AC67="Menor"),AND(Y67="Baja",AC67="Leve")),"Bajo",IF(OR(AND(Y67="Muy baja",AC67="Moderado"),AND(Y67="Baja",AC67="Menor"),AND(Y67="Baja",AC67="Moderado"),AND(Y67="Media",AC67="Leve"),AND(Y67="Media",AC67="Menor"),AND(Y67="Media",AC67="Moderado"),AND(Y67="Alta",AC67="Leve"),AND(Y67="Alta",AC67="Menor")),"Moderado",IF(OR(AND(Y67="Muy Baja",AC67="Mayor"),AND(Y67="Baja",AC67="Mayor"),AND(Y67="Media",AC67="Mayor"),AND(Y67="Alta",AC67="Moderado"),AND(Y67="Alta",AC67="Mayor"),AND(Y67="Muy Alta",AC67="Leve"),AND(Y67="Muy Alta",AC67="Menor"),AND(Y67="Muy Alta",AC67="Moderado"),AND(Y67="Muy Alta",AC67="Mayor")),"Alto",IF(OR(AND(Y67="Muy Baja",AC67="Catastrófico"),AND(Y67="Baja",AC67="Catastrófico"),AND(Y67="Media",AC67="Catastrófico"),AND(Y67="Alta",AC67="Catastrófico"),AND(Y67="Muy Alta",AC67="Catastrófico")),"Extremo",""))))</f>
        <v>Alto</v>
      </c>
      <c r="AF67" s="104"/>
      <c r="AG67" s="81" t="s">
        <v>535</v>
      </c>
      <c r="AH67" s="79"/>
      <c r="AI67" s="79"/>
      <c r="AJ67" s="80"/>
      <c r="AK67" s="22" t="s">
        <v>79</v>
      </c>
      <c r="AL67" s="22" t="s">
        <v>84</v>
      </c>
      <c r="AM67" s="50" t="str">
        <f t="shared" si="26"/>
        <v>40%</v>
      </c>
      <c r="AN67" s="22" t="s">
        <v>89</v>
      </c>
      <c r="AO67" s="22" t="s">
        <v>248</v>
      </c>
      <c r="AP67" s="22" t="s">
        <v>249</v>
      </c>
      <c r="AQ67" s="84" t="str">
        <f t="shared" si="47"/>
        <v>PROBABILIDAD</v>
      </c>
      <c r="AR67" s="96"/>
      <c r="AS67" s="85"/>
      <c r="AT67" s="51" t="str">
        <f t="shared" si="48"/>
        <v>Media</v>
      </c>
      <c r="AU67" s="52">
        <f t="shared" si="49"/>
        <v>0.48</v>
      </c>
      <c r="AV67" s="61" t="str">
        <f t="shared" si="50"/>
        <v>Mayor</v>
      </c>
      <c r="AW67" s="51" t="str">
        <f t="shared" si="51"/>
        <v>80%</v>
      </c>
      <c r="AX67" s="84" t="str">
        <f t="shared" si="52"/>
        <v>Alto</v>
      </c>
      <c r="AY67" s="85"/>
      <c r="AZ67" s="22" t="s">
        <v>100</v>
      </c>
      <c r="BA67" s="78" t="s">
        <v>536</v>
      </c>
      <c r="BB67" s="128"/>
      <c r="BC67" s="128"/>
      <c r="BD67" s="129"/>
      <c r="BE67" s="78" t="s">
        <v>488</v>
      </c>
      <c r="BF67" s="92"/>
      <c r="BG67" s="93"/>
      <c r="BH67" s="126" t="s">
        <v>446</v>
      </c>
      <c r="BI67" s="79"/>
      <c r="BJ67" s="80"/>
      <c r="BK67" s="95" t="s">
        <v>537</v>
      </c>
      <c r="BL67" s="95"/>
      <c r="BM67" s="95"/>
      <c r="BN67" s="95"/>
      <c r="BO67" s="95" t="s">
        <v>538</v>
      </c>
      <c r="BP67" s="95"/>
      <c r="BQ67" s="95"/>
      <c r="BR67" s="95"/>
      <c r="BS67" s="75"/>
      <c r="BT67" s="76"/>
      <c r="BU67" s="77"/>
      <c r="BV67" s="75"/>
      <c r="BW67" s="76"/>
      <c r="BX67" s="77"/>
      <c r="BY67" s="75"/>
      <c r="BZ67" s="76"/>
      <c r="CA67" s="77"/>
      <c r="CB67" s="75"/>
      <c r="CC67" s="76"/>
      <c r="CD67" s="77"/>
    </row>
    <row r="68" spans="2:82" s="21" customFormat="1" ht="80.099999999999994" customHeight="1" thickBot="1">
      <c r="B68" s="47" t="s">
        <v>196</v>
      </c>
      <c r="C68" s="95" t="s">
        <v>7</v>
      </c>
      <c r="D68" s="95"/>
      <c r="E68" s="95"/>
      <c r="F68" s="95" t="s">
        <v>25</v>
      </c>
      <c r="G68" s="95"/>
      <c r="H68" s="95"/>
      <c r="I68" s="95"/>
      <c r="J68" s="75" t="s">
        <v>539</v>
      </c>
      <c r="K68" s="76"/>
      <c r="L68" s="77"/>
      <c r="M68" s="95" t="s">
        <v>5</v>
      </c>
      <c r="N68" s="95"/>
      <c r="O68" s="95"/>
      <c r="P68" s="95" t="s">
        <v>540</v>
      </c>
      <c r="Q68" s="95"/>
      <c r="R68" s="95"/>
      <c r="S68" s="95"/>
      <c r="T68" s="95" t="s">
        <v>37</v>
      </c>
      <c r="U68" s="95"/>
      <c r="V68" s="95"/>
      <c r="W68" s="95" t="s">
        <v>68</v>
      </c>
      <c r="X68" s="95"/>
      <c r="Y68" s="61" t="str">
        <f t="shared" si="43"/>
        <v>Alta</v>
      </c>
      <c r="Z68" s="61" t="str">
        <f t="shared" si="44"/>
        <v>80%</v>
      </c>
      <c r="AA68" s="95" t="s">
        <v>64</v>
      </c>
      <c r="AB68" s="95"/>
      <c r="AC68" s="48" t="str">
        <f>IF(AA68&lt;=" "," ",IF(AA68='TABLAS DE CRITERIOS'!$F$5,"Leve",IF(AA68='TABLAS DE CRITERIOS'!$F$6,"Menor",IF(FORMATO!AA68='TABLAS DE CRITERIOS'!$F$7,"Moderado",IF(FORMATO!AA68='TABLAS DE CRITERIOS'!$F$8,"Mayor",IF(AA68='TABLAS DE CRITERIOS'!$F$9,"Catastrófico"))))))</f>
        <v>Mayor</v>
      </c>
      <c r="AD68" s="61" t="str">
        <f t="shared" ref="AD68" si="55">IF(AC68="Leve","20%",IF(AC68="Menor","40%",IF(AC68="Moderado","60%",IF(AC68="Mayor","80%",IF(AC68="Catastrófico","100%"," ")))))</f>
        <v>80%</v>
      </c>
      <c r="AE68" s="104" t="str">
        <f t="shared" ref="AE68" si="56">IF(OR(AND(Y68="Muy Baja",AC68="Leve"),AND(Y68="Muy Baja",AC68="Menor"),AND(Y68="Baja",AC68="Leve")),"Bajo",IF(OR(AND(Y68="Muy baja",AC68="Moderado"),AND(Y68="Baja",AC68="Menor"),AND(Y68="Baja",AC68="Moderado"),AND(Y68="Media",AC68="Leve"),AND(Y68="Media",AC68="Menor"),AND(Y68="Media",AC68="Moderado"),AND(Y68="Alta",AC68="Leve"),AND(Y68="Alta",AC68="Menor")),"Moderado",IF(OR(AND(Y68="Muy Baja",AC68="Mayor"),AND(Y68="Baja",AC68="Mayor"),AND(Y68="Media",AC68="Mayor"),AND(Y68="Alta",AC68="Moderado"),AND(Y68="Alta",AC68="Mayor"),AND(Y68="Muy Alta",AC68="Leve"),AND(Y68="Muy Alta",AC68="Menor"),AND(Y68="Muy Alta",AC68="Moderado"),AND(Y68="Muy Alta",AC68="Mayor")),"Alto",IF(OR(AND(Y68="Muy Baja",AC68="Catastrófico"),AND(Y68="Baja",AC68="Catastrófico"),AND(Y68="Media",AC68="Catastrófico"),AND(Y68="Alta",AC68="Catastrófico"),AND(Y68="Muy Alta",AC68="Catastrófico")),"Extremo",""))))</f>
        <v>Alto</v>
      </c>
      <c r="AF68" s="104"/>
      <c r="AG68" s="95" t="s">
        <v>541</v>
      </c>
      <c r="AH68" s="95"/>
      <c r="AI68" s="95"/>
      <c r="AJ68" s="95"/>
      <c r="AK68" s="22" t="s">
        <v>79</v>
      </c>
      <c r="AL68" s="22" t="s">
        <v>84</v>
      </c>
      <c r="AM68" s="50" t="str">
        <f t="shared" si="26"/>
        <v>40%</v>
      </c>
      <c r="AN68" s="22" t="s">
        <v>89</v>
      </c>
      <c r="AO68" s="22" t="s">
        <v>248</v>
      </c>
      <c r="AP68" s="22" t="s">
        <v>249</v>
      </c>
      <c r="AQ68" s="84" t="str">
        <f t="shared" si="47"/>
        <v>PROBABILIDAD</v>
      </c>
      <c r="AR68" s="96"/>
      <c r="AS68" s="85"/>
      <c r="AT68" s="51" t="str">
        <f t="shared" si="48"/>
        <v>Media</v>
      </c>
      <c r="AU68" s="52">
        <f t="shared" si="49"/>
        <v>0.48</v>
      </c>
      <c r="AV68" s="61" t="str">
        <f t="shared" si="50"/>
        <v>Mayor</v>
      </c>
      <c r="AW68" s="51" t="str">
        <f t="shared" si="51"/>
        <v>80%</v>
      </c>
      <c r="AX68" s="84" t="str">
        <f t="shared" si="52"/>
        <v>Alto</v>
      </c>
      <c r="AY68" s="85"/>
      <c r="AZ68" s="22" t="s">
        <v>101</v>
      </c>
      <c r="BA68" s="95" t="s">
        <v>542</v>
      </c>
      <c r="BB68" s="95"/>
      <c r="BC68" s="95"/>
      <c r="BD68" s="95"/>
      <c r="BE68" s="78" t="s">
        <v>488</v>
      </c>
      <c r="BF68" s="92"/>
      <c r="BG68" s="93"/>
      <c r="BH68" s="91" t="s">
        <v>446</v>
      </c>
      <c r="BI68" s="92"/>
      <c r="BJ68" s="93"/>
      <c r="BK68" s="95" t="s">
        <v>543</v>
      </c>
      <c r="BL68" s="95"/>
      <c r="BM68" s="95"/>
      <c r="BN68" s="95"/>
      <c r="BO68" s="95" t="s">
        <v>538</v>
      </c>
      <c r="BP68" s="95"/>
      <c r="BQ68" s="95"/>
      <c r="BR68" s="95"/>
      <c r="BS68" s="75"/>
      <c r="BT68" s="76"/>
      <c r="BU68" s="77"/>
      <c r="BV68" s="75"/>
      <c r="BW68" s="76"/>
      <c r="BX68" s="77"/>
      <c r="BY68" s="75"/>
      <c r="BZ68" s="76"/>
      <c r="CA68" s="77"/>
      <c r="CB68" s="75"/>
      <c r="CC68" s="76"/>
      <c r="CD68" s="77"/>
    </row>
    <row r="69" spans="2:82" s="21" customFormat="1" ht="80.099999999999994" customHeight="1" thickBot="1">
      <c r="B69" s="47" t="s">
        <v>197</v>
      </c>
      <c r="C69" s="95" t="s">
        <v>7</v>
      </c>
      <c r="D69" s="95"/>
      <c r="E69" s="95"/>
      <c r="F69" s="95" t="s">
        <v>25</v>
      </c>
      <c r="G69" s="95"/>
      <c r="H69" s="95"/>
      <c r="I69" s="95"/>
      <c r="J69" s="75" t="s">
        <v>544</v>
      </c>
      <c r="K69" s="76"/>
      <c r="L69" s="77"/>
      <c r="M69" s="95" t="s">
        <v>5</v>
      </c>
      <c r="N69" s="95"/>
      <c r="O69" s="95"/>
      <c r="P69" s="95" t="s">
        <v>545</v>
      </c>
      <c r="Q69" s="95"/>
      <c r="R69" s="95"/>
      <c r="S69" s="95"/>
      <c r="T69" s="95" t="s">
        <v>39</v>
      </c>
      <c r="U69" s="95"/>
      <c r="V69" s="95"/>
      <c r="W69" s="95" t="s">
        <v>68</v>
      </c>
      <c r="X69" s="95"/>
      <c r="Y69" s="61" t="str">
        <f t="shared" si="43"/>
        <v>Alta</v>
      </c>
      <c r="Z69" s="61" t="str">
        <f t="shared" si="44"/>
        <v>80%</v>
      </c>
      <c r="AA69" s="95" t="s">
        <v>64</v>
      </c>
      <c r="AB69" s="95"/>
      <c r="AC69" s="48" t="str">
        <f>IF(AA69&lt;=" "," ",IF(AA69='TABLAS DE CRITERIOS'!$F$5,"Leve",IF(AA69='TABLAS DE CRITERIOS'!$F$6,"Menor",IF(FORMATO!AA69='TABLAS DE CRITERIOS'!$F$7,"Moderado",IF(FORMATO!AA69='TABLAS DE CRITERIOS'!$F$8,"Mayor",IF(AA69='TABLAS DE CRITERIOS'!$F$9,"Catastrófico"))))))</f>
        <v>Mayor</v>
      </c>
      <c r="AD69" s="61" t="str">
        <f t="shared" ref="AD69" si="57">IF(AC69="Leve","20%",IF(AC69="Menor","40%",IF(AC69="Moderado","60%",IF(AC69="Mayor","80%",IF(AC69="Catastrófico","100%"," ")))))</f>
        <v>80%</v>
      </c>
      <c r="AE69" s="84" t="str">
        <f t="shared" ref="AE69" si="58">IF(OR(AND(Y69="Muy Baja",AC69="Leve"),AND(Y69="Muy Baja",AC69="Menor"),AND(Y69="Baja",AC69="Leve")),"Bajo",IF(OR(AND(Y69="Muy baja",AC69="Moderado"),AND(Y69="Baja",AC69="Menor"),AND(Y69="Baja",AC69="Moderado"),AND(Y69="Media",AC69="Leve"),AND(Y69="Media",AC69="Menor"),AND(Y69="Media",AC69="Moderado"),AND(Y69="Alta",AC69="Leve"),AND(Y69="Alta",AC69="Menor")),"Moderado",IF(OR(AND(Y69="Muy Baja",AC69="Mayor"),AND(Y69="Baja",AC69="Mayor"),AND(Y69="Media",AC69="Mayor"),AND(Y69="Alta",AC69="Moderado"),AND(Y69="Alta",AC69="Mayor"),AND(Y69="Muy Alta",AC69="Leve"),AND(Y69="Muy Alta",AC69="Menor"),AND(Y69="Muy Alta",AC69="Moderado"),AND(Y69="Muy Alta",AC69="Mayor")),"Alto",IF(OR(AND(Y69="Muy Baja",AC69="Catastrófico"),AND(Y69="Baja",AC69="Catastrófico"),AND(Y69="Media",AC69="Catastrófico"),AND(Y69="Alta",AC69="Catastrófico"),AND(Y69="Muy Alta",AC69="Catastrófico")),"Extremo",""))))</f>
        <v>Alto</v>
      </c>
      <c r="AF69" s="85"/>
      <c r="AG69" s="95" t="s">
        <v>535</v>
      </c>
      <c r="AH69" s="95"/>
      <c r="AI69" s="95"/>
      <c r="AJ69" s="95"/>
      <c r="AK69" s="22" t="s">
        <v>79</v>
      </c>
      <c r="AL69" s="22" t="s">
        <v>84</v>
      </c>
      <c r="AM69" s="50" t="str">
        <f t="shared" si="26"/>
        <v>40%</v>
      </c>
      <c r="AN69" s="22" t="s">
        <v>89</v>
      </c>
      <c r="AO69" s="22" t="s">
        <v>248</v>
      </c>
      <c r="AP69" s="22" t="s">
        <v>249</v>
      </c>
      <c r="AQ69" s="84" t="str">
        <f t="shared" si="47"/>
        <v>PROBABILIDAD</v>
      </c>
      <c r="AR69" s="96"/>
      <c r="AS69" s="85"/>
      <c r="AT69" s="51" t="str">
        <f t="shared" si="48"/>
        <v>Media</v>
      </c>
      <c r="AU69" s="52">
        <f t="shared" si="49"/>
        <v>0.48</v>
      </c>
      <c r="AV69" s="61" t="str">
        <f t="shared" si="50"/>
        <v>Mayor</v>
      </c>
      <c r="AW69" s="51" t="str">
        <f t="shared" si="51"/>
        <v>80%</v>
      </c>
      <c r="AX69" s="84" t="str">
        <f t="shared" si="52"/>
        <v>Alto</v>
      </c>
      <c r="AY69" s="85"/>
      <c r="AZ69" s="22" t="s">
        <v>100</v>
      </c>
      <c r="BA69" s="95" t="s">
        <v>546</v>
      </c>
      <c r="BB69" s="95"/>
      <c r="BC69" s="95"/>
      <c r="BD69" s="95"/>
      <c r="BE69" s="78" t="s">
        <v>488</v>
      </c>
      <c r="BF69" s="92"/>
      <c r="BG69" s="93"/>
      <c r="BH69" s="91" t="s">
        <v>446</v>
      </c>
      <c r="BI69" s="92"/>
      <c r="BJ69" s="93"/>
      <c r="BK69" s="95" t="s">
        <v>547</v>
      </c>
      <c r="BL69" s="95"/>
      <c r="BM69" s="95"/>
      <c r="BN69" s="95"/>
      <c r="BO69" s="95" t="s">
        <v>538</v>
      </c>
      <c r="BP69" s="95"/>
      <c r="BQ69" s="95"/>
      <c r="BR69" s="95"/>
      <c r="BS69" s="75"/>
      <c r="BT69" s="76"/>
      <c r="BU69" s="77"/>
      <c r="BV69" s="75"/>
      <c r="BW69" s="76"/>
      <c r="BX69" s="77"/>
      <c r="BY69" s="75"/>
      <c r="BZ69" s="76"/>
      <c r="CA69" s="77"/>
      <c r="CB69" s="75"/>
      <c r="CC69" s="76"/>
      <c r="CD69" s="77"/>
    </row>
    <row r="70" spans="2:82" s="21" customFormat="1" ht="80.099999999999994" customHeight="1" thickBot="1">
      <c r="B70" s="47" t="s">
        <v>198</v>
      </c>
      <c r="C70" s="91" t="s">
        <v>7</v>
      </c>
      <c r="D70" s="92"/>
      <c r="E70" s="93"/>
      <c r="F70" s="91" t="s">
        <v>25</v>
      </c>
      <c r="G70" s="92"/>
      <c r="H70" s="92"/>
      <c r="I70" s="93"/>
      <c r="J70" s="91" t="s">
        <v>548</v>
      </c>
      <c r="K70" s="92"/>
      <c r="L70" s="93"/>
      <c r="M70" s="91" t="s">
        <v>5</v>
      </c>
      <c r="N70" s="92"/>
      <c r="O70" s="93"/>
      <c r="P70" s="91" t="s">
        <v>549</v>
      </c>
      <c r="Q70" s="92"/>
      <c r="R70" s="92"/>
      <c r="S70" s="93"/>
      <c r="T70" s="91" t="s">
        <v>39</v>
      </c>
      <c r="U70" s="92"/>
      <c r="V70" s="93"/>
      <c r="W70" s="91" t="s">
        <v>69</v>
      </c>
      <c r="X70" s="93"/>
      <c r="Y70" s="56" t="str">
        <f t="shared" si="43"/>
        <v>Media</v>
      </c>
      <c r="Z70" s="56" t="str">
        <f t="shared" si="44"/>
        <v>60%</v>
      </c>
      <c r="AA70" s="91" t="s">
        <v>63</v>
      </c>
      <c r="AB70" s="93"/>
      <c r="AC70" s="48" t="str">
        <f>IF(AA70&lt;=" "," ",IF(AA70='TABLAS DE CRITERIOS'!$F$5,"Leve",IF(AA70='TABLAS DE CRITERIOS'!$F$6,"Menor",IF(FORMATO!AA70='TABLAS DE CRITERIOS'!$F$7,"Moderado",IF(FORMATO!AA70='TABLAS DE CRITERIOS'!$F$8,"Mayor",IF(AA70='TABLAS DE CRITERIOS'!$F$9,"Catastrófico"))))))</f>
        <v>Moderado</v>
      </c>
      <c r="AD70" s="61" t="str">
        <f t="shared" ref="AD70:AD79" si="59">IF(AC70="Leve","20%",IF(AC70="Menor","40%",IF(AC70="Moderado","60%",IF(AC70="Mayor","80%",IF(AC70="Catastrófico","100%"," ")))))</f>
        <v>60%</v>
      </c>
      <c r="AE70" s="84" t="str">
        <f t="shared" ref="AE70:AE79" si="60">IF(OR(AND(Y70="Muy Baja",AC70="Leve"),AND(Y70="Muy Baja",AC70="Menor"),AND(Y70="Baja",AC70="Leve")),"Bajo",IF(OR(AND(Y70="Muy baja",AC70="Moderado"),AND(Y70="Baja",AC70="Menor"),AND(Y70="Baja",AC70="Moderado"),AND(Y70="Media",AC70="Leve"),AND(Y70="Media",AC70="Menor"),AND(Y70="Media",AC70="Moderado"),AND(Y70="Alta",AC70="Leve"),AND(Y70="Alta",AC70="Menor")),"Moderado",IF(OR(AND(Y70="Muy Baja",AC70="Mayor"),AND(Y70="Baja",AC70="Mayor"),AND(Y70="Media",AC70="Mayor"),AND(Y70="Alta",AC70="Moderado"),AND(Y70="Alta",AC70="Mayor"),AND(Y70="Muy Alta",AC70="Leve"),AND(Y70="Muy Alta",AC70="Menor"),AND(Y70="Muy Alta",AC70="Moderado"),AND(Y70="Muy Alta",AC70="Mayor")),"Alto",IF(OR(AND(Y70="Muy Baja",AC70="Catastrófico"),AND(Y70="Baja",AC70="Catastrófico"),AND(Y70="Media",AC70="Catastrófico"),AND(Y70="Alta",AC70="Catastrófico"),AND(Y70="Muy Alta",AC70="Catastrófico")),"Extremo",""))))</f>
        <v>Moderado</v>
      </c>
      <c r="AF70" s="127"/>
      <c r="AG70" s="91" t="s">
        <v>550</v>
      </c>
      <c r="AH70" s="92"/>
      <c r="AI70" s="92"/>
      <c r="AJ70" s="93"/>
      <c r="AK70" s="58" t="s">
        <v>79</v>
      </c>
      <c r="AL70" s="58" t="s">
        <v>86</v>
      </c>
      <c r="AM70" s="59" t="str">
        <f t="shared" si="26"/>
        <v>50%</v>
      </c>
      <c r="AN70" s="58" t="s">
        <v>89</v>
      </c>
      <c r="AO70" s="58" t="s">
        <v>248</v>
      </c>
      <c r="AP70" s="58" t="s">
        <v>249</v>
      </c>
      <c r="AQ70" s="94" t="str">
        <f t="shared" si="47"/>
        <v>PROBABILIDAD</v>
      </c>
      <c r="AR70" s="92"/>
      <c r="AS70" s="93"/>
      <c r="AT70" s="60" t="str">
        <f t="shared" si="48"/>
        <v>Baja</v>
      </c>
      <c r="AU70" s="60">
        <f t="shared" si="49"/>
        <v>0.3</v>
      </c>
      <c r="AV70" s="56" t="str">
        <f t="shared" si="50"/>
        <v>Moderado</v>
      </c>
      <c r="AW70" s="60" t="str">
        <f t="shared" si="51"/>
        <v>60%</v>
      </c>
      <c r="AX70" s="94" t="str">
        <f t="shared" si="52"/>
        <v>Moderado</v>
      </c>
      <c r="AY70" s="93"/>
      <c r="AZ70" s="58" t="s">
        <v>100</v>
      </c>
      <c r="BA70" s="91" t="s">
        <v>551</v>
      </c>
      <c r="BB70" s="92"/>
      <c r="BC70" s="92"/>
      <c r="BD70" s="93"/>
      <c r="BE70" s="78" t="s">
        <v>552</v>
      </c>
      <c r="BF70" s="92"/>
      <c r="BG70" s="93"/>
      <c r="BH70" s="126" t="s">
        <v>446</v>
      </c>
      <c r="BI70" s="79"/>
      <c r="BJ70" s="80"/>
      <c r="BK70" s="95" t="s">
        <v>553</v>
      </c>
      <c r="BL70" s="95"/>
      <c r="BM70" s="95"/>
      <c r="BN70" s="95"/>
      <c r="BO70" s="95" t="s">
        <v>23</v>
      </c>
      <c r="BP70" s="95"/>
      <c r="BQ70" s="95"/>
      <c r="BR70" s="95"/>
      <c r="BS70" s="75"/>
      <c r="BT70" s="76"/>
      <c r="BU70" s="77"/>
      <c r="BV70" s="75"/>
      <c r="BW70" s="76"/>
      <c r="BX70" s="77"/>
      <c r="BY70" s="75"/>
      <c r="BZ70" s="76"/>
      <c r="CA70" s="77"/>
      <c r="CB70" s="75"/>
      <c r="CC70" s="76"/>
      <c r="CD70" s="77"/>
    </row>
    <row r="71" spans="2:82" s="21" customFormat="1" ht="80.099999999999994" customHeight="1" thickBot="1">
      <c r="B71" s="47" t="s">
        <v>199</v>
      </c>
      <c r="C71" s="91" t="s">
        <v>7</v>
      </c>
      <c r="D71" s="92"/>
      <c r="E71" s="93"/>
      <c r="F71" s="91" t="s">
        <v>25</v>
      </c>
      <c r="G71" s="92"/>
      <c r="H71" s="92"/>
      <c r="I71" s="93"/>
      <c r="J71" s="91" t="s">
        <v>554</v>
      </c>
      <c r="K71" s="92"/>
      <c r="L71" s="93"/>
      <c r="M71" s="91" t="s">
        <v>5</v>
      </c>
      <c r="N71" s="92"/>
      <c r="O71" s="93"/>
      <c r="P71" s="91" t="s">
        <v>555</v>
      </c>
      <c r="Q71" s="92"/>
      <c r="R71" s="92"/>
      <c r="S71" s="93"/>
      <c r="T71" s="91" t="s">
        <v>39</v>
      </c>
      <c r="U71" s="92"/>
      <c r="V71" s="93"/>
      <c r="W71" s="91" t="s">
        <v>69</v>
      </c>
      <c r="X71" s="93"/>
      <c r="Y71" s="56" t="str">
        <f t="shared" si="43"/>
        <v>Media</v>
      </c>
      <c r="Z71" s="56" t="str">
        <f t="shared" si="44"/>
        <v>60%</v>
      </c>
      <c r="AA71" s="91" t="s">
        <v>62</v>
      </c>
      <c r="AB71" s="93"/>
      <c r="AC71" s="48" t="str">
        <f>IF(AA71&lt;=" "," ",IF(AA71='[7]TABLAS DE CRITERIOS'!$F$5,"Leve",IF(AA71='[7]TABLAS DE CRITERIOS'!$F$6,"Menor",IF([7]FORMATO!AA71='[7]TABLAS DE CRITERIOS'!$F$7,"Moderado",IF([7]FORMATO!AA71='[7]TABLAS DE CRITERIOS'!$F$8,"Mayor",IF(AA71='[7]TABLAS DE CRITERIOS'!$F$9,"Catastrófico"))))))</f>
        <v>Menor</v>
      </c>
      <c r="AD71" s="61" t="str">
        <f t="shared" si="59"/>
        <v>40%</v>
      </c>
      <c r="AE71" s="104" t="str">
        <f t="shared" si="60"/>
        <v>Moderado</v>
      </c>
      <c r="AF71" s="104"/>
      <c r="AG71" s="78" t="s">
        <v>556</v>
      </c>
      <c r="AH71" s="92"/>
      <c r="AI71" s="92"/>
      <c r="AJ71" s="93"/>
      <c r="AK71" s="58" t="s">
        <v>79</v>
      </c>
      <c r="AL71" s="58" t="s">
        <v>84</v>
      </c>
      <c r="AM71" s="59" t="str">
        <f t="shared" si="26"/>
        <v>40%</v>
      </c>
      <c r="AN71" s="58" t="s">
        <v>89</v>
      </c>
      <c r="AO71" s="58" t="s">
        <v>248</v>
      </c>
      <c r="AP71" s="58" t="s">
        <v>249</v>
      </c>
      <c r="AQ71" s="94" t="str">
        <f t="shared" si="47"/>
        <v>PROBABILIDAD</v>
      </c>
      <c r="AR71" s="92"/>
      <c r="AS71" s="93"/>
      <c r="AT71" s="60" t="str">
        <f t="shared" si="48"/>
        <v>Baja</v>
      </c>
      <c r="AU71" s="60">
        <f t="shared" si="49"/>
        <v>0.36</v>
      </c>
      <c r="AV71" s="56" t="str">
        <f t="shared" si="50"/>
        <v>Menor</v>
      </c>
      <c r="AW71" s="60" t="str">
        <f t="shared" si="51"/>
        <v>40%</v>
      </c>
      <c r="AX71" s="94" t="str">
        <f t="shared" si="52"/>
        <v>Moderado</v>
      </c>
      <c r="AY71" s="93"/>
      <c r="AZ71" s="58" t="s">
        <v>100</v>
      </c>
      <c r="BA71" s="91" t="s">
        <v>557</v>
      </c>
      <c r="BB71" s="92"/>
      <c r="BC71" s="92"/>
      <c r="BD71" s="93"/>
      <c r="BE71" s="78" t="s">
        <v>552</v>
      </c>
      <c r="BF71" s="92"/>
      <c r="BG71" s="93"/>
      <c r="BH71" s="126" t="s">
        <v>446</v>
      </c>
      <c r="BI71" s="79"/>
      <c r="BJ71" s="80"/>
      <c r="BK71" s="95" t="s">
        <v>558</v>
      </c>
      <c r="BL71" s="95"/>
      <c r="BM71" s="95"/>
      <c r="BN71" s="95"/>
      <c r="BO71" s="95" t="s">
        <v>538</v>
      </c>
      <c r="BP71" s="95"/>
      <c r="BQ71" s="95"/>
      <c r="BR71" s="95"/>
      <c r="BS71" s="75"/>
      <c r="BT71" s="76"/>
      <c r="BU71" s="77"/>
      <c r="BV71" s="75"/>
      <c r="BW71" s="76"/>
      <c r="BX71" s="77"/>
      <c r="BY71" s="75"/>
      <c r="BZ71" s="76"/>
      <c r="CA71" s="77"/>
      <c r="CB71" s="75"/>
      <c r="CC71" s="76"/>
      <c r="CD71" s="77"/>
    </row>
    <row r="72" spans="2:82" s="21" customFormat="1" ht="80.099999999999994" customHeight="1" thickBot="1">
      <c r="B72" s="47" t="s">
        <v>200</v>
      </c>
      <c r="C72" s="91" t="s">
        <v>7</v>
      </c>
      <c r="D72" s="92"/>
      <c r="E72" s="93"/>
      <c r="F72" s="91" t="s">
        <v>25</v>
      </c>
      <c r="G72" s="92"/>
      <c r="H72" s="92"/>
      <c r="I72" s="93"/>
      <c r="J72" s="91" t="s">
        <v>559</v>
      </c>
      <c r="K72" s="92"/>
      <c r="L72" s="93"/>
      <c r="M72" s="91" t="s">
        <v>3</v>
      </c>
      <c r="N72" s="92"/>
      <c r="O72" s="93"/>
      <c r="P72" s="91" t="s">
        <v>560</v>
      </c>
      <c r="Q72" s="92"/>
      <c r="R72" s="92"/>
      <c r="S72" s="93"/>
      <c r="T72" s="91" t="s">
        <v>41</v>
      </c>
      <c r="U72" s="92"/>
      <c r="V72" s="93"/>
      <c r="W72" s="91" t="s">
        <v>68</v>
      </c>
      <c r="X72" s="93"/>
      <c r="Y72" s="56" t="str">
        <f t="shared" si="43"/>
        <v>Alta</v>
      </c>
      <c r="Z72" s="56" t="str">
        <f t="shared" si="44"/>
        <v>80%</v>
      </c>
      <c r="AA72" s="91" t="s">
        <v>64</v>
      </c>
      <c r="AB72" s="93"/>
      <c r="AC72" s="48" t="str">
        <f>IF(AA72&lt;=" "," ",IF(AA72='TABLAS DE CRITERIOS'!$F$5,"Leve",IF(AA72='TABLAS DE CRITERIOS'!$F$6,"Menor",IF(FORMATO!AA72='TABLAS DE CRITERIOS'!$F$7,"Moderado",IF(FORMATO!AA72='TABLAS DE CRITERIOS'!$F$8,"Mayor",IF(AA72='TABLAS DE CRITERIOS'!$F$9,"Catastrófico"))))))</f>
        <v>Mayor</v>
      </c>
      <c r="AD72" s="61" t="str">
        <f t="shared" si="59"/>
        <v>80%</v>
      </c>
      <c r="AE72" s="84" t="str">
        <f t="shared" si="60"/>
        <v>Alto</v>
      </c>
      <c r="AF72" s="85"/>
      <c r="AG72" s="91" t="s">
        <v>561</v>
      </c>
      <c r="AH72" s="92"/>
      <c r="AI72" s="92"/>
      <c r="AJ72" s="93"/>
      <c r="AK72" s="58" t="s">
        <v>79</v>
      </c>
      <c r="AL72" s="58" t="s">
        <v>84</v>
      </c>
      <c r="AM72" s="59" t="str">
        <f t="shared" si="26"/>
        <v>40%</v>
      </c>
      <c r="AN72" s="58" t="s">
        <v>89</v>
      </c>
      <c r="AO72" s="58" t="s">
        <v>248</v>
      </c>
      <c r="AP72" s="58" t="s">
        <v>249</v>
      </c>
      <c r="AQ72" s="94" t="str">
        <f t="shared" si="47"/>
        <v>PROBABILIDAD</v>
      </c>
      <c r="AR72" s="92"/>
      <c r="AS72" s="93"/>
      <c r="AT72" s="60" t="str">
        <f t="shared" si="48"/>
        <v>Media</v>
      </c>
      <c r="AU72" s="60">
        <f t="shared" si="49"/>
        <v>0.48</v>
      </c>
      <c r="AV72" s="56" t="str">
        <f t="shared" si="50"/>
        <v>Mayor</v>
      </c>
      <c r="AW72" s="60" t="str">
        <f t="shared" si="51"/>
        <v>80%</v>
      </c>
      <c r="AX72" s="94" t="str">
        <f t="shared" si="52"/>
        <v>Alto</v>
      </c>
      <c r="AY72" s="93"/>
      <c r="AZ72" s="58" t="s">
        <v>100</v>
      </c>
      <c r="BA72" s="78" t="s">
        <v>562</v>
      </c>
      <c r="BB72" s="92"/>
      <c r="BC72" s="92"/>
      <c r="BD72" s="93"/>
      <c r="BE72" s="78" t="s">
        <v>552</v>
      </c>
      <c r="BF72" s="92"/>
      <c r="BG72" s="93"/>
      <c r="BH72" s="126" t="s">
        <v>446</v>
      </c>
      <c r="BI72" s="79"/>
      <c r="BJ72" s="80"/>
      <c r="BK72" s="78" t="s">
        <v>563</v>
      </c>
      <c r="BL72" s="92"/>
      <c r="BM72" s="92"/>
      <c r="BN72" s="93"/>
      <c r="BO72" s="123" t="s">
        <v>564</v>
      </c>
      <c r="BP72" s="124"/>
      <c r="BQ72" s="124"/>
      <c r="BR72" s="125"/>
      <c r="BS72" s="75"/>
      <c r="BT72" s="76"/>
      <c r="BU72" s="77"/>
      <c r="BV72" s="75"/>
      <c r="BW72" s="76"/>
      <c r="BX72" s="77"/>
      <c r="BY72" s="75"/>
      <c r="BZ72" s="76"/>
      <c r="CA72" s="77"/>
      <c r="CB72" s="75"/>
      <c r="CC72" s="76"/>
      <c r="CD72" s="77"/>
    </row>
    <row r="73" spans="2:82" s="21" customFormat="1" ht="80.099999999999994" customHeight="1" thickBot="1">
      <c r="B73" s="47" t="s">
        <v>201</v>
      </c>
      <c r="C73" s="91" t="s">
        <v>7</v>
      </c>
      <c r="D73" s="92"/>
      <c r="E73" s="93"/>
      <c r="F73" s="91" t="s">
        <v>23</v>
      </c>
      <c r="G73" s="92"/>
      <c r="H73" s="92"/>
      <c r="I73" s="93"/>
      <c r="J73" s="91" t="s">
        <v>565</v>
      </c>
      <c r="K73" s="92"/>
      <c r="L73" s="93"/>
      <c r="M73" s="91" t="s">
        <v>5</v>
      </c>
      <c r="N73" s="92"/>
      <c r="O73" s="93"/>
      <c r="P73" s="91" t="s">
        <v>566</v>
      </c>
      <c r="Q73" s="92"/>
      <c r="R73" s="92"/>
      <c r="S73" s="93"/>
      <c r="T73" s="91" t="s">
        <v>39</v>
      </c>
      <c r="U73" s="92"/>
      <c r="V73" s="93"/>
      <c r="W73" s="91" t="s">
        <v>67</v>
      </c>
      <c r="X73" s="93"/>
      <c r="Y73" s="56" t="str">
        <f t="shared" si="43"/>
        <v>Muy Alta</v>
      </c>
      <c r="Z73" s="56" t="str">
        <f t="shared" si="44"/>
        <v>100%</v>
      </c>
      <c r="AA73" s="91" t="s">
        <v>61</v>
      </c>
      <c r="AB73" s="93"/>
      <c r="AC73" s="48" t="str">
        <f>IF(AA73&lt;=" "," ",IF(AA73='[7]TABLAS DE CRITERIOS'!$F$5,"Leve",IF(AA73='[7]TABLAS DE CRITERIOS'!$F$6,"Menor",IF([7]FORMATO!AA73='[7]TABLAS DE CRITERIOS'!$F$7,"Moderado",IF([7]FORMATO!AA73='[7]TABLAS DE CRITERIOS'!$F$8,"Mayor",IF(AA73='[7]TABLAS DE CRITERIOS'!$F$9,"Catastrófico"))))))</f>
        <v>Leve</v>
      </c>
      <c r="AD73" s="61" t="str">
        <f t="shared" ref="AD73" si="61">IF(AC73="Leve","20%",IF(AC73="Menor","40%",IF(AC73="Moderado","60%",IF(AC73="Mayor","80%",IF(AC73="Catastrófico","100%"," ")))))</f>
        <v>20%</v>
      </c>
      <c r="AE73" s="84" t="str">
        <f t="shared" ref="AE73" si="62">IF(OR(AND(Y73="Muy Baja",AC73="Leve"),AND(Y73="Muy Baja",AC73="Menor"),AND(Y73="Baja",AC73="Leve")),"Bajo",IF(OR(AND(Y73="Muy baja",AC73="Moderado"),AND(Y73="Baja",AC73="Menor"),AND(Y73="Baja",AC73="Moderado"),AND(Y73="Media",AC73="Leve"),AND(Y73="Media",AC73="Menor"),AND(Y73="Media",AC73="Moderado"),AND(Y73="Alta",AC73="Leve"),AND(Y73="Alta",AC73="Menor")),"Moderado",IF(OR(AND(Y73="Muy Baja",AC73="Mayor"),AND(Y73="Baja",AC73="Mayor"),AND(Y73="Media",AC73="Mayor"),AND(Y73="Alta",AC73="Moderado"),AND(Y73="Alta",AC73="Mayor"),AND(Y73="Muy Alta",AC73="Leve"),AND(Y73="Muy Alta",AC73="Menor"),AND(Y73="Muy Alta",AC73="Moderado"),AND(Y73="Muy Alta",AC73="Mayor")),"Alto",IF(OR(AND(Y73="Muy Baja",AC73="Catastrófico"),AND(Y73="Baja",AC73="Catastrófico"),AND(Y73="Media",AC73="Catastrófico"),AND(Y73="Alta",AC73="Catastrófico"),AND(Y73="Muy Alta",AC73="Catastrófico")),"Extremo",""))))</f>
        <v>Alto</v>
      </c>
      <c r="AF73" s="85"/>
      <c r="AG73" s="91" t="s">
        <v>567</v>
      </c>
      <c r="AH73" s="92"/>
      <c r="AI73" s="92"/>
      <c r="AJ73" s="93"/>
      <c r="AK73" s="58" t="s">
        <v>79</v>
      </c>
      <c r="AL73" s="58" t="s">
        <v>84</v>
      </c>
      <c r="AM73" s="59" t="str">
        <f t="shared" si="26"/>
        <v>40%</v>
      </c>
      <c r="AN73" s="58" t="s">
        <v>89</v>
      </c>
      <c r="AO73" s="58" t="s">
        <v>248</v>
      </c>
      <c r="AP73" s="58" t="s">
        <v>249</v>
      </c>
      <c r="AQ73" s="94" t="str">
        <f t="shared" si="47"/>
        <v>PROBABILIDAD</v>
      </c>
      <c r="AR73" s="92"/>
      <c r="AS73" s="93"/>
      <c r="AT73" s="60" t="str">
        <f t="shared" si="48"/>
        <v>Media</v>
      </c>
      <c r="AU73" s="60">
        <f t="shared" si="49"/>
        <v>0.6</v>
      </c>
      <c r="AV73" s="56" t="str">
        <f t="shared" si="50"/>
        <v>Leve</v>
      </c>
      <c r="AW73" s="60" t="str">
        <f t="shared" si="51"/>
        <v>20%</v>
      </c>
      <c r="AX73" s="94" t="str">
        <f t="shared" si="52"/>
        <v>Moderado</v>
      </c>
      <c r="AY73" s="93"/>
      <c r="AZ73" s="58" t="s">
        <v>100</v>
      </c>
      <c r="BA73" s="78" t="s">
        <v>568</v>
      </c>
      <c r="BB73" s="92"/>
      <c r="BC73" s="92"/>
      <c r="BD73" s="93"/>
      <c r="BE73" s="78" t="s">
        <v>488</v>
      </c>
      <c r="BF73" s="92"/>
      <c r="BG73" s="93"/>
      <c r="BH73" s="91" t="s">
        <v>446</v>
      </c>
      <c r="BI73" s="92"/>
      <c r="BJ73" s="93"/>
      <c r="BK73" s="78" t="s">
        <v>569</v>
      </c>
      <c r="BL73" s="92"/>
      <c r="BM73" s="92"/>
      <c r="BN73" s="93"/>
      <c r="BO73" s="123" t="s">
        <v>564</v>
      </c>
      <c r="BP73" s="124"/>
      <c r="BQ73" s="124"/>
      <c r="BR73" s="125"/>
      <c r="BS73" s="75"/>
      <c r="BT73" s="76"/>
      <c r="BU73" s="77"/>
      <c r="BV73" s="75"/>
      <c r="BW73" s="76"/>
      <c r="BX73" s="77"/>
      <c r="BY73" s="75"/>
      <c r="BZ73" s="76"/>
      <c r="CA73" s="77"/>
      <c r="CB73" s="75"/>
      <c r="CC73" s="76"/>
      <c r="CD73" s="77"/>
    </row>
    <row r="74" spans="2:82" s="21" customFormat="1" ht="80.099999999999994" customHeight="1" thickBot="1">
      <c r="B74" s="47" t="s">
        <v>202</v>
      </c>
      <c r="C74" s="91" t="s">
        <v>7</v>
      </c>
      <c r="D74" s="92"/>
      <c r="E74" s="93"/>
      <c r="F74" s="91" t="s">
        <v>25</v>
      </c>
      <c r="G74" s="92"/>
      <c r="H74" s="92"/>
      <c r="I74" s="93"/>
      <c r="J74" s="91" t="s">
        <v>484</v>
      </c>
      <c r="K74" s="92"/>
      <c r="L74" s="93"/>
      <c r="M74" s="91" t="s">
        <v>3</v>
      </c>
      <c r="N74" s="92"/>
      <c r="O74" s="93"/>
      <c r="P74" s="91" t="s">
        <v>485</v>
      </c>
      <c r="Q74" s="92"/>
      <c r="R74" s="92"/>
      <c r="S74" s="93"/>
      <c r="T74" s="91" t="s">
        <v>41</v>
      </c>
      <c r="U74" s="92"/>
      <c r="V74" s="93"/>
      <c r="W74" s="91" t="s">
        <v>69</v>
      </c>
      <c r="X74" s="93"/>
      <c r="Y74" s="56" t="str">
        <f t="shared" si="43"/>
        <v>Media</v>
      </c>
      <c r="Z74" s="56" t="str">
        <f t="shared" si="44"/>
        <v>60%</v>
      </c>
      <c r="AA74" s="91" t="s">
        <v>61</v>
      </c>
      <c r="AB74" s="93"/>
      <c r="AC74" s="48" t="str">
        <f>IF(AA74&lt;=" "," ",IF(AA74='[7]TABLAS DE CRITERIOS'!$F$5,"Leve",IF(AA74='[7]TABLAS DE CRITERIOS'!$F$6,"Menor",IF([7]FORMATO!AA74='[7]TABLAS DE CRITERIOS'!$F$7,"Moderado",IF([7]FORMATO!AA74='[7]TABLAS DE CRITERIOS'!$F$8,"Mayor",IF(AA74='[7]TABLAS DE CRITERIOS'!$F$9,"Catastrófico"))))))</f>
        <v>Leve</v>
      </c>
      <c r="AD74" s="61" t="str">
        <f t="shared" si="59"/>
        <v>20%</v>
      </c>
      <c r="AE74" s="84" t="str">
        <f t="shared" si="60"/>
        <v>Moderado</v>
      </c>
      <c r="AF74" s="85"/>
      <c r="AG74" s="115" t="s">
        <v>486</v>
      </c>
      <c r="AH74" s="116"/>
      <c r="AI74" s="116"/>
      <c r="AJ74" s="117"/>
      <c r="AK74" s="58" t="s">
        <v>79</v>
      </c>
      <c r="AL74" s="58" t="s">
        <v>84</v>
      </c>
      <c r="AM74" s="59" t="str">
        <f t="shared" si="26"/>
        <v>40%</v>
      </c>
      <c r="AN74" s="58" t="s">
        <v>89</v>
      </c>
      <c r="AO74" s="58" t="s">
        <v>248</v>
      </c>
      <c r="AP74" s="58" t="s">
        <v>249</v>
      </c>
      <c r="AQ74" s="94" t="str">
        <f t="shared" si="47"/>
        <v>PROBABILIDAD</v>
      </c>
      <c r="AR74" s="118"/>
      <c r="AS74" s="119"/>
      <c r="AT74" s="60" t="str">
        <f t="shared" si="48"/>
        <v>Baja</v>
      </c>
      <c r="AU74" s="60">
        <f t="shared" si="49"/>
        <v>0.36</v>
      </c>
      <c r="AV74" s="56" t="str">
        <f t="shared" si="50"/>
        <v>Leve</v>
      </c>
      <c r="AW74" s="60" t="str">
        <f t="shared" si="51"/>
        <v>20%</v>
      </c>
      <c r="AX74" s="94" t="str">
        <f t="shared" si="52"/>
        <v>Bajo</v>
      </c>
      <c r="AY74" s="119"/>
      <c r="AZ74" s="58" t="s">
        <v>100</v>
      </c>
      <c r="BA74" s="91" t="s">
        <v>568</v>
      </c>
      <c r="BB74" s="116"/>
      <c r="BC74" s="116"/>
      <c r="BD74" s="117"/>
      <c r="BE74" s="91" t="s">
        <v>488</v>
      </c>
      <c r="BF74" s="116"/>
      <c r="BG74" s="117"/>
      <c r="BH74" s="91" t="s">
        <v>446</v>
      </c>
      <c r="BI74" s="116"/>
      <c r="BJ74" s="117"/>
      <c r="BK74" s="91" t="s">
        <v>569</v>
      </c>
      <c r="BL74" s="116"/>
      <c r="BM74" s="116"/>
      <c r="BN74" s="117"/>
      <c r="BO74" s="78" t="s">
        <v>570</v>
      </c>
      <c r="BP74" s="120"/>
      <c r="BQ74" s="120"/>
      <c r="BR74" s="121"/>
      <c r="BS74" s="122"/>
      <c r="BT74" s="76"/>
      <c r="BU74" s="77"/>
      <c r="BV74" s="75"/>
      <c r="BW74" s="76"/>
      <c r="BX74" s="77"/>
      <c r="BY74" s="75"/>
      <c r="BZ74" s="76"/>
      <c r="CA74" s="77"/>
      <c r="CB74" s="75"/>
      <c r="CC74" s="76"/>
      <c r="CD74" s="77"/>
    </row>
    <row r="75" spans="2:82" s="21" customFormat="1" ht="80.099999999999994" customHeight="1" thickBot="1">
      <c r="B75" s="47" t="s">
        <v>203</v>
      </c>
      <c r="C75" s="91" t="s">
        <v>7</v>
      </c>
      <c r="D75" s="92"/>
      <c r="E75" s="93"/>
      <c r="F75" s="91" t="s">
        <v>25</v>
      </c>
      <c r="G75" s="92"/>
      <c r="H75" s="92"/>
      <c r="I75" s="93"/>
      <c r="J75" s="91" t="s">
        <v>571</v>
      </c>
      <c r="K75" s="92"/>
      <c r="L75" s="93"/>
      <c r="M75" s="91" t="s">
        <v>3</v>
      </c>
      <c r="N75" s="92"/>
      <c r="O75" s="93"/>
      <c r="P75" s="91" t="s">
        <v>572</v>
      </c>
      <c r="Q75" s="92"/>
      <c r="R75" s="92"/>
      <c r="S75" s="93"/>
      <c r="T75" s="91" t="s">
        <v>39</v>
      </c>
      <c r="U75" s="92"/>
      <c r="V75" s="93"/>
      <c r="W75" s="91" t="s">
        <v>68</v>
      </c>
      <c r="X75" s="93"/>
      <c r="Y75" s="56" t="str">
        <f t="shared" si="43"/>
        <v>Alta</v>
      </c>
      <c r="Z75" s="56" t="str">
        <f t="shared" si="44"/>
        <v>80%</v>
      </c>
      <c r="AA75" s="91" t="s">
        <v>64</v>
      </c>
      <c r="AB75" s="93"/>
      <c r="AC75" s="48" t="str">
        <f>IF(AA75&lt;=" "," ",IF(AA75='TABLAS DE CRITERIOS'!$F$5,"Leve",IF(AA75='TABLAS DE CRITERIOS'!$F$6,"Menor",IF(FORMATO!AA75='TABLAS DE CRITERIOS'!$F$7,"Moderado",IF(FORMATO!AA75='TABLAS DE CRITERIOS'!$F$8,"Mayor",IF(AA75='TABLAS DE CRITERIOS'!$F$9,"Catastrófico"))))))</f>
        <v>Mayor</v>
      </c>
      <c r="AD75" s="61" t="str">
        <f t="shared" si="59"/>
        <v>80%</v>
      </c>
      <c r="AE75" s="84" t="str">
        <f t="shared" si="60"/>
        <v>Alto</v>
      </c>
      <c r="AF75" s="85"/>
      <c r="AG75" s="91" t="s">
        <v>573</v>
      </c>
      <c r="AH75" s="92"/>
      <c r="AI75" s="92"/>
      <c r="AJ75" s="93"/>
      <c r="AK75" s="58" t="s">
        <v>79</v>
      </c>
      <c r="AL75" s="58" t="s">
        <v>84</v>
      </c>
      <c r="AM75" s="59" t="str">
        <f t="shared" si="26"/>
        <v>40%</v>
      </c>
      <c r="AN75" s="58" t="s">
        <v>89</v>
      </c>
      <c r="AO75" s="58" t="s">
        <v>248</v>
      </c>
      <c r="AP75" s="58" t="s">
        <v>249</v>
      </c>
      <c r="AQ75" s="94" t="str">
        <f t="shared" si="47"/>
        <v>PROBABILIDAD</v>
      </c>
      <c r="AR75" s="92"/>
      <c r="AS75" s="93"/>
      <c r="AT75" s="60" t="str">
        <f t="shared" si="48"/>
        <v>Media</v>
      </c>
      <c r="AU75" s="60">
        <f t="shared" si="49"/>
        <v>0.48</v>
      </c>
      <c r="AV75" s="56" t="str">
        <f t="shared" si="50"/>
        <v>Mayor</v>
      </c>
      <c r="AW75" s="60" t="str">
        <f t="shared" si="51"/>
        <v>80%</v>
      </c>
      <c r="AX75" s="94" t="str">
        <f t="shared" si="52"/>
        <v>Alto</v>
      </c>
      <c r="AY75" s="93"/>
      <c r="AZ75" s="58" t="s">
        <v>100</v>
      </c>
      <c r="BA75" s="91" t="s">
        <v>574</v>
      </c>
      <c r="BB75" s="92"/>
      <c r="BC75" s="92"/>
      <c r="BD75" s="93"/>
      <c r="BE75" s="91" t="s">
        <v>488</v>
      </c>
      <c r="BF75" s="92"/>
      <c r="BG75" s="93"/>
      <c r="BH75" s="91" t="s">
        <v>446</v>
      </c>
      <c r="BI75" s="92"/>
      <c r="BJ75" s="93"/>
      <c r="BK75" s="91" t="s">
        <v>575</v>
      </c>
      <c r="BL75" s="92"/>
      <c r="BM75" s="92"/>
      <c r="BN75" s="93"/>
      <c r="BO75" s="91" t="s">
        <v>23</v>
      </c>
      <c r="BP75" s="92"/>
      <c r="BQ75" s="92"/>
      <c r="BR75" s="93"/>
      <c r="BS75" s="75"/>
      <c r="BT75" s="76"/>
      <c r="BU75" s="77"/>
      <c r="BV75" s="75"/>
      <c r="BW75" s="76"/>
      <c r="BX75" s="77"/>
      <c r="BY75" s="75"/>
      <c r="BZ75" s="76"/>
      <c r="CA75" s="77"/>
      <c r="CB75" s="75"/>
      <c r="CC75" s="76"/>
      <c r="CD75" s="77"/>
    </row>
    <row r="76" spans="2:82" s="21" customFormat="1" ht="80.099999999999994" customHeight="1" thickBot="1">
      <c r="B76" s="47" t="s">
        <v>204</v>
      </c>
      <c r="C76" s="95" t="s">
        <v>7</v>
      </c>
      <c r="D76" s="95"/>
      <c r="E76" s="95"/>
      <c r="F76" s="95" t="s">
        <v>25</v>
      </c>
      <c r="G76" s="95"/>
      <c r="H76" s="95"/>
      <c r="I76" s="95"/>
      <c r="J76" s="75" t="s">
        <v>576</v>
      </c>
      <c r="K76" s="76"/>
      <c r="L76" s="77"/>
      <c r="M76" s="95" t="s">
        <v>5</v>
      </c>
      <c r="N76" s="95"/>
      <c r="O76" s="95"/>
      <c r="P76" s="95" t="s">
        <v>577</v>
      </c>
      <c r="Q76" s="95"/>
      <c r="R76" s="95"/>
      <c r="S76" s="95"/>
      <c r="T76" s="95" t="s">
        <v>43</v>
      </c>
      <c r="U76" s="95"/>
      <c r="V76" s="95"/>
      <c r="W76" s="95" t="s">
        <v>69</v>
      </c>
      <c r="X76" s="95"/>
      <c r="Y76" s="61" t="str">
        <f t="shared" si="43"/>
        <v>Media</v>
      </c>
      <c r="Z76" s="61" t="str">
        <f t="shared" si="44"/>
        <v>60%</v>
      </c>
      <c r="AA76" s="95" t="s">
        <v>62</v>
      </c>
      <c r="AB76" s="95"/>
      <c r="AC76" s="48" t="str">
        <f>IF(AA76&lt;=" "," ",IF(AA76='[7]TABLAS DE CRITERIOS'!$F$5,"Leve",IF(AA76='[7]TABLAS DE CRITERIOS'!$F$6,"Menor",IF([7]FORMATO!AA76='[7]TABLAS DE CRITERIOS'!$F$7,"Moderado",IF([7]FORMATO!AA76='[7]TABLAS DE CRITERIOS'!$F$8,"Mayor",IF(AA76='[7]TABLAS DE CRITERIOS'!$F$9,"Catastrófico"))))))</f>
        <v>Menor</v>
      </c>
      <c r="AD76" s="61" t="str">
        <f t="shared" si="59"/>
        <v>40%</v>
      </c>
      <c r="AE76" s="104" t="str">
        <f t="shared" si="60"/>
        <v>Moderado</v>
      </c>
      <c r="AF76" s="104"/>
      <c r="AG76" s="95" t="s">
        <v>578</v>
      </c>
      <c r="AH76" s="95"/>
      <c r="AI76" s="95"/>
      <c r="AJ76" s="95"/>
      <c r="AK76" s="22" t="s">
        <v>79</v>
      </c>
      <c r="AL76" s="22" t="s">
        <v>84</v>
      </c>
      <c r="AM76" s="50" t="str">
        <f t="shared" si="26"/>
        <v>40%</v>
      </c>
      <c r="AN76" s="22" t="s">
        <v>90</v>
      </c>
      <c r="AO76" s="22" t="s">
        <v>248</v>
      </c>
      <c r="AP76" s="22" t="s">
        <v>249</v>
      </c>
      <c r="AQ76" s="84" t="str">
        <f t="shared" si="47"/>
        <v>PROBABILIDAD</v>
      </c>
      <c r="AR76" s="96"/>
      <c r="AS76" s="85"/>
      <c r="AT76" s="51" t="str">
        <f t="shared" si="48"/>
        <v>Baja</v>
      </c>
      <c r="AU76" s="52">
        <f t="shared" si="49"/>
        <v>0.36</v>
      </c>
      <c r="AV76" s="61" t="str">
        <f t="shared" si="50"/>
        <v>Menor</v>
      </c>
      <c r="AW76" s="51" t="str">
        <f t="shared" si="51"/>
        <v>40%</v>
      </c>
      <c r="AX76" s="84" t="str">
        <f t="shared" si="52"/>
        <v>Moderado</v>
      </c>
      <c r="AY76" s="85"/>
      <c r="AZ76" s="22" t="s">
        <v>100</v>
      </c>
      <c r="BA76" s="95" t="s">
        <v>579</v>
      </c>
      <c r="BB76" s="95"/>
      <c r="BC76" s="95"/>
      <c r="BD76" s="95"/>
      <c r="BE76" s="91" t="s">
        <v>488</v>
      </c>
      <c r="BF76" s="92"/>
      <c r="BG76" s="93"/>
      <c r="BH76" s="91" t="s">
        <v>446</v>
      </c>
      <c r="BI76" s="92"/>
      <c r="BJ76" s="93"/>
      <c r="BK76" s="95" t="s">
        <v>580</v>
      </c>
      <c r="BL76" s="95"/>
      <c r="BM76" s="95"/>
      <c r="BN76" s="95"/>
      <c r="BO76" s="91" t="s">
        <v>23</v>
      </c>
      <c r="BP76" s="92"/>
      <c r="BQ76" s="92"/>
      <c r="BR76" s="93"/>
      <c r="BS76" s="75"/>
      <c r="BT76" s="76"/>
      <c r="BU76" s="77"/>
      <c r="BV76" s="75"/>
      <c r="BW76" s="76"/>
      <c r="BX76" s="77"/>
      <c r="BY76" s="75"/>
      <c r="BZ76" s="76"/>
      <c r="CA76" s="77"/>
      <c r="CB76" s="75"/>
      <c r="CC76" s="76"/>
      <c r="CD76" s="77"/>
    </row>
    <row r="77" spans="2:82" s="21" customFormat="1" ht="80.099999999999994" customHeight="1" thickBot="1">
      <c r="B77" s="47" t="s">
        <v>205</v>
      </c>
      <c r="C77" s="95" t="s">
        <v>8</v>
      </c>
      <c r="D77" s="95"/>
      <c r="E77" s="95"/>
      <c r="F77" s="95" t="s">
        <v>23</v>
      </c>
      <c r="G77" s="95"/>
      <c r="H77" s="95"/>
      <c r="I77" s="95"/>
      <c r="J77" s="75" t="s">
        <v>393</v>
      </c>
      <c r="K77" s="76"/>
      <c r="L77" s="77"/>
      <c r="M77" s="95" t="s">
        <v>5</v>
      </c>
      <c r="N77" s="95"/>
      <c r="O77" s="95"/>
      <c r="P77" s="95" t="s">
        <v>394</v>
      </c>
      <c r="Q77" s="95"/>
      <c r="R77" s="95"/>
      <c r="S77" s="95"/>
      <c r="T77" s="95" t="s">
        <v>39</v>
      </c>
      <c r="U77" s="95"/>
      <c r="V77" s="95"/>
      <c r="W77" s="95" t="s">
        <v>69</v>
      </c>
      <c r="X77" s="95"/>
      <c r="Y77" s="61" t="str">
        <f t="shared" si="43"/>
        <v>Media</v>
      </c>
      <c r="Z77" s="61" t="str">
        <f t="shared" si="44"/>
        <v>60%</v>
      </c>
      <c r="AA77" s="95" t="s">
        <v>61</v>
      </c>
      <c r="AB77" s="95"/>
      <c r="AC77" s="48" t="str">
        <f>IF(AA77&lt;=" "," ",IF(AA77='[8]TABLAS DE CRITERIOS'!$F$5,"Leve",IF(AA77='[8]TABLAS DE CRITERIOS'!$F$6,"Menor",IF([8]FORMATO!AA77='[8]TABLAS DE CRITERIOS'!$F$7,"Moderado",IF([8]FORMATO!AA77='[8]TABLAS DE CRITERIOS'!$F$8,"Mayor",IF(AA77='[8]TABLAS DE CRITERIOS'!$F$9,"Catastrófico"))))))</f>
        <v>Leve</v>
      </c>
      <c r="AD77" s="61" t="str">
        <f t="shared" si="59"/>
        <v>20%</v>
      </c>
      <c r="AE77" s="104" t="str">
        <f t="shared" si="60"/>
        <v>Moderado</v>
      </c>
      <c r="AF77" s="104"/>
      <c r="AG77" s="95" t="s">
        <v>395</v>
      </c>
      <c r="AH77" s="95"/>
      <c r="AI77" s="95"/>
      <c r="AJ77" s="95"/>
      <c r="AK77" s="22" t="s">
        <v>79</v>
      </c>
      <c r="AL77" s="22" t="s">
        <v>84</v>
      </c>
      <c r="AM77" s="50" t="str">
        <f t="shared" si="26"/>
        <v>40%</v>
      </c>
      <c r="AN77" s="22" t="s">
        <v>89</v>
      </c>
      <c r="AO77" s="22" t="s">
        <v>248</v>
      </c>
      <c r="AP77" s="22" t="s">
        <v>249</v>
      </c>
      <c r="AQ77" s="84" t="str">
        <f t="shared" si="47"/>
        <v>PROBABILIDAD</v>
      </c>
      <c r="AR77" s="96"/>
      <c r="AS77" s="85"/>
      <c r="AT77" s="51" t="str">
        <f t="shared" si="48"/>
        <v>Baja</v>
      </c>
      <c r="AU77" s="52">
        <f t="shared" si="49"/>
        <v>0.36</v>
      </c>
      <c r="AV77" s="61" t="str">
        <f t="shared" si="50"/>
        <v>Leve</v>
      </c>
      <c r="AW77" s="51" t="str">
        <f t="shared" si="51"/>
        <v>20%</v>
      </c>
      <c r="AX77" s="84" t="str">
        <f t="shared" si="52"/>
        <v>Bajo</v>
      </c>
      <c r="AY77" s="85"/>
      <c r="AZ77" s="22" t="s">
        <v>100</v>
      </c>
      <c r="BA77" s="95" t="s">
        <v>396</v>
      </c>
      <c r="BB77" s="95"/>
      <c r="BC77" s="95"/>
      <c r="BD77" s="95"/>
      <c r="BE77" s="114">
        <v>44958</v>
      </c>
      <c r="BF77" s="76"/>
      <c r="BG77" s="77"/>
      <c r="BH77" s="75" t="s">
        <v>397</v>
      </c>
      <c r="BI77" s="76"/>
      <c r="BJ77" s="77"/>
      <c r="BK77" s="95" t="s">
        <v>398</v>
      </c>
      <c r="BL77" s="95"/>
      <c r="BM77" s="95"/>
      <c r="BN77" s="95"/>
      <c r="BO77" s="95" t="s">
        <v>399</v>
      </c>
      <c r="BP77" s="95"/>
      <c r="BQ77" s="95"/>
      <c r="BR77" s="95"/>
      <c r="BS77" s="75"/>
      <c r="BT77" s="76"/>
      <c r="BU77" s="77"/>
      <c r="BV77" s="75"/>
      <c r="BW77" s="76"/>
      <c r="BX77" s="77"/>
      <c r="BY77" s="75"/>
      <c r="BZ77" s="76"/>
      <c r="CA77" s="77"/>
      <c r="CB77" s="75"/>
      <c r="CC77" s="76"/>
      <c r="CD77" s="77"/>
    </row>
    <row r="78" spans="2:82" s="21" customFormat="1" ht="80.099999999999994" customHeight="1" thickBot="1">
      <c r="B78" s="47" t="s">
        <v>206</v>
      </c>
      <c r="C78" s="95" t="s">
        <v>8</v>
      </c>
      <c r="D78" s="95"/>
      <c r="E78" s="95"/>
      <c r="F78" s="95" t="s">
        <v>23</v>
      </c>
      <c r="G78" s="95"/>
      <c r="H78" s="95"/>
      <c r="I78" s="95"/>
      <c r="J78" s="75" t="s">
        <v>400</v>
      </c>
      <c r="K78" s="76"/>
      <c r="L78" s="77"/>
      <c r="M78" s="95" t="s">
        <v>5</v>
      </c>
      <c r="N78" s="95"/>
      <c r="O78" s="95"/>
      <c r="P78" s="95" t="s">
        <v>401</v>
      </c>
      <c r="Q78" s="95"/>
      <c r="R78" s="95"/>
      <c r="S78" s="95"/>
      <c r="T78" s="95" t="s">
        <v>39</v>
      </c>
      <c r="U78" s="95"/>
      <c r="V78" s="95"/>
      <c r="W78" s="95" t="s">
        <v>68</v>
      </c>
      <c r="X78" s="95"/>
      <c r="Y78" s="61" t="str">
        <f t="shared" si="43"/>
        <v>Alta</v>
      </c>
      <c r="Z78" s="61" t="str">
        <f t="shared" si="44"/>
        <v>80%</v>
      </c>
      <c r="AA78" s="95" t="s">
        <v>61</v>
      </c>
      <c r="AB78" s="95"/>
      <c r="AC78" s="48" t="str">
        <f>IF(AA78&lt;=" "," ",IF(AA78='[8]TABLAS DE CRITERIOS'!$F$5,"Leve",IF(AA78='[8]TABLAS DE CRITERIOS'!$F$6,"Menor",IF([8]FORMATO!AA78='[8]TABLAS DE CRITERIOS'!$F$7,"Moderado",IF([8]FORMATO!AA78='[8]TABLAS DE CRITERIOS'!$F$8,"Mayor",IF(AA78='[8]TABLAS DE CRITERIOS'!$F$9,"Catastrófico"))))))</f>
        <v>Leve</v>
      </c>
      <c r="AD78" s="61" t="str">
        <f t="shared" si="59"/>
        <v>20%</v>
      </c>
      <c r="AE78" s="104" t="str">
        <f t="shared" si="60"/>
        <v>Moderado</v>
      </c>
      <c r="AF78" s="104"/>
      <c r="AG78" s="95" t="s">
        <v>402</v>
      </c>
      <c r="AH78" s="95"/>
      <c r="AI78" s="95"/>
      <c r="AJ78" s="95"/>
      <c r="AK78" s="22" t="s">
        <v>79</v>
      </c>
      <c r="AL78" s="22" t="s">
        <v>84</v>
      </c>
      <c r="AM78" s="50" t="str">
        <f t="shared" si="26"/>
        <v>40%</v>
      </c>
      <c r="AN78" s="22" t="s">
        <v>90</v>
      </c>
      <c r="AO78" s="22" t="s">
        <v>248</v>
      </c>
      <c r="AP78" s="22" t="s">
        <v>249</v>
      </c>
      <c r="AQ78" s="84" t="str">
        <f t="shared" si="47"/>
        <v>PROBABILIDAD</v>
      </c>
      <c r="AR78" s="96"/>
      <c r="AS78" s="85"/>
      <c r="AT78" s="51" t="str">
        <f t="shared" si="48"/>
        <v>Media</v>
      </c>
      <c r="AU78" s="52">
        <f t="shared" si="49"/>
        <v>0.48</v>
      </c>
      <c r="AV78" s="61" t="str">
        <f t="shared" si="50"/>
        <v>Leve</v>
      </c>
      <c r="AW78" s="51" t="str">
        <f t="shared" si="51"/>
        <v>20%</v>
      </c>
      <c r="AX78" s="84" t="str">
        <f t="shared" si="52"/>
        <v>Moderado</v>
      </c>
      <c r="AY78" s="85"/>
      <c r="AZ78" s="22" t="s">
        <v>100</v>
      </c>
      <c r="BA78" s="95" t="s">
        <v>403</v>
      </c>
      <c r="BB78" s="95"/>
      <c r="BC78" s="95"/>
      <c r="BD78" s="95"/>
      <c r="BE78" s="114">
        <v>44958</v>
      </c>
      <c r="BF78" s="76"/>
      <c r="BG78" s="77"/>
      <c r="BH78" s="75" t="s">
        <v>397</v>
      </c>
      <c r="BI78" s="76"/>
      <c r="BJ78" s="77"/>
      <c r="BK78" s="95" t="s">
        <v>404</v>
      </c>
      <c r="BL78" s="95"/>
      <c r="BM78" s="95"/>
      <c r="BN78" s="95"/>
      <c r="BO78" s="95" t="s">
        <v>399</v>
      </c>
      <c r="BP78" s="95"/>
      <c r="BQ78" s="95"/>
      <c r="BR78" s="95"/>
      <c r="BS78" s="75"/>
      <c r="BT78" s="76"/>
      <c r="BU78" s="77"/>
      <c r="BV78" s="75"/>
      <c r="BW78" s="76"/>
      <c r="BX78" s="77"/>
      <c r="BY78" s="75"/>
      <c r="BZ78" s="76"/>
      <c r="CA78" s="77"/>
      <c r="CB78" s="75"/>
      <c r="CC78" s="76"/>
      <c r="CD78" s="77"/>
    </row>
    <row r="79" spans="2:82" s="21" customFormat="1" ht="80.099999999999994" customHeight="1" thickBot="1">
      <c r="B79" s="47" t="s">
        <v>207</v>
      </c>
      <c r="C79" s="95" t="s">
        <v>8</v>
      </c>
      <c r="D79" s="95"/>
      <c r="E79" s="95"/>
      <c r="F79" s="95" t="s">
        <v>23</v>
      </c>
      <c r="G79" s="95"/>
      <c r="H79" s="95"/>
      <c r="I79" s="95"/>
      <c r="J79" s="75" t="s">
        <v>405</v>
      </c>
      <c r="K79" s="76"/>
      <c r="L79" s="77"/>
      <c r="M79" s="95" t="s">
        <v>5</v>
      </c>
      <c r="N79" s="95"/>
      <c r="O79" s="95"/>
      <c r="P79" s="95" t="s">
        <v>406</v>
      </c>
      <c r="Q79" s="95"/>
      <c r="R79" s="95"/>
      <c r="S79" s="95"/>
      <c r="T79" s="95" t="s">
        <v>42</v>
      </c>
      <c r="U79" s="95"/>
      <c r="V79" s="95"/>
      <c r="W79" s="95" t="s">
        <v>69</v>
      </c>
      <c r="X79" s="95"/>
      <c r="Y79" s="61" t="str">
        <f t="shared" si="43"/>
        <v>Media</v>
      </c>
      <c r="Z79" s="61" t="str">
        <f t="shared" si="44"/>
        <v>60%</v>
      </c>
      <c r="AA79" s="95" t="s">
        <v>61</v>
      </c>
      <c r="AB79" s="95"/>
      <c r="AC79" s="48" t="str">
        <f>IF(AA79&lt;=" "," ",IF(AA79='[8]TABLAS DE CRITERIOS'!$F$5,"Leve",IF(AA79='[8]TABLAS DE CRITERIOS'!$F$6,"Menor",IF([8]FORMATO!AA79='[8]TABLAS DE CRITERIOS'!$F$7,"Moderado",IF([8]FORMATO!AA79='[8]TABLAS DE CRITERIOS'!$F$8,"Mayor",IF(AA79='[8]TABLAS DE CRITERIOS'!$F$9,"Catastrófico"))))))</f>
        <v>Leve</v>
      </c>
      <c r="AD79" s="61" t="str">
        <f t="shared" si="59"/>
        <v>20%</v>
      </c>
      <c r="AE79" s="104" t="str">
        <f t="shared" si="60"/>
        <v>Moderado</v>
      </c>
      <c r="AF79" s="104"/>
      <c r="AG79" s="95" t="s">
        <v>407</v>
      </c>
      <c r="AH79" s="95"/>
      <c r="AI79" s="95"/>
      <c r="AJ79" s="95"/>
      <c r="AK79" s="22" t="s">
        <v>79</v>
      </c>
      <c r="AL79" s="22" t="s">
        <v>84</v>
      </c>
      <c r="AM79" s="50" t="str">
        <f t="shared" si="26"/>
        <v>40%</v>
      </c>
      <c r="AN79" s="22" t="s">
        <v>90</v>
      </c>
      <c r="AO79" s="22" t="s">
        <v>248</v>
      </c>
      <c r="AP79" s="22" t="s">
        <v>249</v>
      </c>
      <c r="AQ79" s="84" t="str">
        <f t="shared" si="47"/>
        <v>PROBABILIDAD</v>
      </c>
      <c r="AR79" s="96"/>
      <c r="AS79" s="85"/>
      <c r="AT79" s="51" t="str">
        <f t="shared" si="48"/>
        <v>Baja</v>
      </c>
      <c r="AU79" s="52">
        <f t="shared" si="49"/>
        <v>0.36</v>
      </c>
      <c r="AV79" s="61" t="str">
        <f t="shared" si="50"/>
        <v>Leve</v>
      </c>
      <c r="AW79" s="51" t="str">
        <f t="shared" si="51"/>
        <v>20%</v>
      </c>
      <c r="AX79" s="84" t="str">
        <f t="shared" si="52"/>
        <v>Bajo</v>
      </c>
      <c r="AY79" s="85"/>
      <c r="AZ79" s="22" t="s">
        <v>100</v>
      </c>
      <c r="BA79" s="95" t="s">
        <v>408</v>
      </c>
      <c r="BB79" s="95"/>
      <c r="BC79" s="95"/>
      <c r="BD79" s="95"/>
      <c r="BE79" s="114">
        <v>44958</v>
      </c>
      <c r="BF79" s="76"/>
      <c r="BG79" s="77"/>
      <c r="BH79" s="75" t="s">
        <v>397</v>
      </c>
      <c r="BI79" s="76"/>
      <c r="BJ79" s="77"/>
      <c r="BK79" s="95" t="s">
        <v>404</v>
      </c>
      <c r="BL79" s="95"/>
      <c r="BM79" s="95"/>
      <c r="BN79" s="95"/>
      <c r="BO79" s="95" t="s">
        <v>399</v>
      </c>
      <c r="BP79" s="95"/>
      <c r="BQ79" s="95"/>
      <c r="BR79" s="95"/>
      <c r="BS79" s="75"/>
      <c r="BT79" s="76"/>
      <c r="BU79" s="77"/>
      <c r="BV79" s="75"/>
      <c r="BW79" s="76"/>
      <c r="BX79" s="77"/>
      <c r="BY79" s="75"/>
      <c r="BZ79" s="76"/>
      <c r="CA79" s="77"/>
      <c r="CB79" s="75"/>
      <c r="CC79" s="76"/>
      <c r="CD79" s="77"/>
    </row>
    <row r="80" spans="2:82" s="21" customFormat="1" ht="80.099999999999994" customHeight="1" thickBot="1">
      <c r="B80" s="47" t="s">
        <v>208</v>
      </c>
      <c r="C80" s="95" t="s">
        <v>8</v>
      </c>
      <c r="D80" s="95"/>
      <c r="E80" s="95"/>
      <c r="F80" s="95" t="s">
        <v>23</v>
      </c>
      <c r="G80" s="95"/>
      <c r="H80" s="95"/>
      <c r="I80" s="95"/>
      <c r="J80" s="75" t="s">
        <v>409</v>
      </c>
      <c r="K80" s="76"/>
      <c r="L80" s="77"/>
      <c r="M80" s="95" t="s">
        <v>5</v>
      </c>
      <c r="N80" s="95"/>
      <c r="O80" s="95"/>
      <c r="P80" s="95" t="s">
        <v>410</v>
      </c>
      <c r="Q80" s="95"/>
      <c r="R80" s="95"/>
      <c r="S80" s="95"/>
      <c r="T80" s="95" t="s">
        <v>38</v>
      </c>
      <c r="U80" s="95"/>
      <c r="V80" s="95"/>
      <c r="W80" s="95" t="s">
        <v>68</v>
      </c>
      <c r="X80" s="95"/>
      <c r="Y80" s="61" t="str">
        <f t="shared" si="43"/>
        <v>Alta</v>
      </c>
      <c r="Z80" s="61" t="str">
        <f t="shared" si="44"/>
        <v>80%</v>
      </c>
      <c r="AA80" s="95" t="s">
        <v>61</v>
      </c>
      <c r="AB80" s="95"/>
      <c r="AC80" s="48" t="str">
        <f>IF(AA80&lt;=" "," ",IF(AA80='[8]TABLAS DE CRITERIOS'!$F$5,"Leve",IF(AA80='[8]TABLAS DE CRITERIOS'!$F$6,"Menor",IF([8]FORMATO!AA80='[8]TABLAS DE CRITERIOS'!$F$7,"Moderado",IF([8]FORMATO!AA80='[8]TABLAS DE CRITERIOS'!$F$8,"Mayor",IF(AA80='[8]TABLAS DE CRITERIOS'!$F$9,"Catastrófico"))))))</f>
        <v>Leve</v>
      </c>
      <c r="AD80" s="62" t="str">
        <f t="shared" ref="AD80:AD81" si="63">IF(AC80="Leve","20%",IF(AC80="Menor","40%",IF(AC80="Moderado","60%",IF(AC80="Mayor","80%",IF(AC80="Catastrófico","100%"," ")))))</f>
        <v>20%</v>
      </c>
      <c r="AE80" s="104" t="str">
        <f t="shared" ref="AE80:AE81" si="64">IF(OR(AND(Y80="Muy Baja",AC80="Leve"),AND(Y80="Muy Baja",AC80="Menor"),AND(Y80="Baja",AC80="Leve")),"Bajo",IF(OR(AND(Y80="Muy baja",AC80="Moderado"),AND(Y80="Baja",AC80="Menor"),AND(Y80="Baja",AC80="Moderado"),AND(Y80="Media",AC80="Leve"),AND(Y80="Media",AC80="Menor"),AND(Y80="Media",AC80="Moderado"),AND(Y80="Alta",AC80="Leve"),AND(Y80="Alta",AC80="Menor")),"Moderado",IF(OR(AND(Y80="Muy Baja",AC80="Mayor"),AND(Y80="Baja",AC80="Mayor"),AND(Y80="Media",AC80="Mayor"),AND(Y80="Alta",AC80="Moderado"),AND(Y80="Alta",AC80="Mayor"),AND(Y80="Muy Alta",AC80="Leve"),AND(Y80="Muy Alta",AC80="Menor"),AND(Y80="Muy Alta",AC80="Moderado"),AND(Y80="Muy Alta",AC80="Mayor")),"Alto",IF(OR(AND(Y80="Muy Baja",AC80="Catastrófico"),AND(Y80="Baja",AC80="Catastrófico"),AND(Y80="Media",AC80="Catastrófico"),AND(Y80="Alta",AC80="Catastrófico"),AND(Y80="Muy Alta",AC80="Catastrófico")),"Extremo",""))))</f>
        <v>Moderado</v>
      </c>
      <c r="AF80" s="104"/>
      <c r="AG80" s="95" t="s">
        <v>411</v>
      </c>
      <c r="AH80" s="95"/>
      <c r="AI80" s="95"/>
      <c r="AJ80" s="95"/>
      <c r="AK80" s="22" t="s">
        <v>79</v>
      </c>
      <c r="AL80" s="22" t="s">
        <v>84</v>
      </c>
      <c r="AM80" s="50" t="str">
        <f t="shared" si="26"/>
        <v>40%</v>
      </c>
      <c r="AN80" s="22" t="s">
        <v>90</v>
      </c>
      <c r="AO80" s="22" t="s">
        <v>248</v>
      </c>
      <c r="AP80" s="22" t="s">
        <v>249</v>
      </c>
      <c r="AQ80" s="84" t="str">
        <f t="shared" si="47"/>
        <v>PROBABILIDAD</v>
      </c>
      <c r="AR80" s="96"/>
      <c r="AS80" s="85"/>
      <c r="AT80" s="51" t="str">
        <f t="shared" si="48"/>
        <v>Media</v>
      </c>
      <c r="AU80" s="52">
        <f t="shared" si="49"/>
        <v>0.48</v>
      </c>
      <c r="AV80" s="61" t="str">
        <f t="shared" si="50"/>
        <v>Leve</v>
      </c>
      <c r="AW80" s="51" t="str">
        <f t="shared" si="51"/>
        <v>20%</v>
      </c>
      <c r="AX80" s="84" t="str">
        <f t="shared" si="52"/>
        <v>Moderado</v>
      </c>
      <c r="AY80" s="85"/>
      <c r="AZ80" s="22" t="s">
        <v>100</v>
      </c>
      <c r="BA80" s="95" t="s">
        <v>412</v>
      </c>
      <c r="BB80" s="95"/>
      <c r="BC80" s="95"/>
      <c r="BD80" s="95"/>
      <c r="BE80" s="114">
        <v>44958</v>
      </c>
      <c r="BF80" s="76"/>
      <c r="BG80" s="77"/>
      <c r="BH80" s="75" t="s">
        <v>397</v>
      </c>
      <c r="BI80" s="76"/>
      <c r="BJ80" s="77"/>
      <c r="BK80" s="95" t="s">
        <v>413</v>
      </c>
      <c r="BL80" s="95"/>
      <c r="BM80" s="95"/>
      <c r="BN80" s="95"/>
      <c r="BO80" s="95" t="s">
        <v>399</v>
      </c>
      <c r="BP80" s="95"/>
      <c r="BQ80" s="95"/>
      <c r="BR80" s="95"/>
      <c r="BS80" s="75"/>
      <c r="BT80" s="76"/>
      <c r="BU80" s="77"/>
      <c r="BV80" s="75"/>
      <c r="BW80" s="76"/>
      <c r="BX80" s="77"/>
      <c r="BY80" s="75"/>
      <c r="BZ80" s="76"/>
      <c r="CA80" s="77"/>
      <c r="CB80" s="75"/>
      <c r="CC80" s="76"/>
      <c r="CD80" s="77"/>
    </row>
    <row r="81" spans="2:82" s="21" customFormat="1" ht="80.099999999999994" customHeight="1" thickBot="1">
      <c r="B81" s="47" t="s">
        <v>209</v>
      </c>
      <c r="C81" s="95" t="s">
        <v>15</v>
      </c>
      <c r="D81" s="95"/>
      <c r="E81" s="95"/>
      <c r="F81" s="95" t="s">
        <v>26</v>
      </c>
      <c r="G81" s="95"/>
      <c r="H81" s="95"/>
      <c r="I81" s="95"/>
      <c r="J81" s="103" t="s">
        <v>581</v>
      </c>
      <c r="K81" s="103" t="s">
        <v>582</v>
      </c>
      <c r="L81" s="103" t="s">
        <v>582</v>
      </c>
      <c r="M81" s="95" t="s">
        <v>5</v>
      </c>
      <c r="N81" s="95"/>
      <c r="O81" s="95"/>
      <c r="P81" s="95" t="s">
        <v>583</v>
      </c>
      <c r="Q81" s="95"/>
      <c r="R81" s="95"/>
      <c r="S81" s="95"/>
      <c r="T81" s="95" t="s">
        <v>38</v>
      </c>
      <c r="U81" s="95"/>
      <c r="V81" s="95"/>
      <c r="W81" s="95" t="s">
        <v>69</v>
      </c>
      <c r="X81" s="95"/>
      <c r="Y81" s="62" t="str">
        <f t="shared" si="43"/>
        <v>Media</v>
      </c>
      <c r="Z81" s="62" t="str">
        <f t="shared" si="44"/>
        <v>60%</v>
      </c>
      <c r="AA81" s="82" t="s">
        <v>63</v>
      </c>
      <c r="AB81" s="83"/>
      <c r="AC81" s="48" t="str">
        <f>IF(AA81&lt;=" "," ",IF(AA81='TABLAS DE CRITERIOS'!$F$5,"Leve",IF(AA81='TABLAS DE CRITERIOS'!$F$6,"Menor",IF(FORMATO!AA81='TABLAS DE CRITERIOS'!$F$7,"Moderado",IF(FORMATO!AA81='TABLAS DE CRITERIOS'!$F$8,"Mayor",IF(AA81='TABLAS DE CRITERIOS'!$F$9,"Catastrófico"))))))</f>
        <v>Moderado</v>
      </c>
      <c r="AD81" s="62" t="str">
        <f t="shared" si="63"/>
        <v>60%</v>
      </c>
      <c r="AE81" s="84" t="str">
        <f t="shared" si="64"/>
        <v>Moderado</v>
      </c>
      <c r="AF81" s="85"/>
      <c r="AG81" s="75" t="s">
        <v>584</v>
      </c>
      <c r="AH81" s="76"/>
      <c r="AI81" s="76"/>
      <c r="AJ81" s="77"/>
      <c r="AK81" s="22" t="s">
        <v>79</v>
      </c>
      <c r="AL81" s="22" t="s">
        <v>84</v>
      </c>
      <c r="AM81" s="50" t="str">
        <f t="shared" si="26"/>
        <v>40%</v>
      </c>
      <c r="AN81" s="22" t="s">
        <v>90</v>
      </c>
      <c r="AO81" s="22" t="s">
        <v>585</v>
      </c>
      <c r="AP81" s="22" t="s">
        <v>249</v>
      </c>
      <c r="AQ81" s="84" t="str">
        <f t="shared" si="47"/>
        <v>PROBABILIDAD</v>
      </c>
      <c r="AR81" s="96"/>
      <c r="AS81" s="85"/>
      <c r="AT81" s="51" t="str">
        <f t="shared" si="48"/>
        <v>Baja</v>
      </c>
      <c r="AU81" s="52">
        <f t="shared" si="49"/>
        <v>0.36</v>
      </c>
      <c r="AV81" s="62" t="str">
        <f t="shared" si="50"/>
        <v>Moderado</v>
      </c>
      <c r="AW81" s="51" t="str">
        <f t="shared" si="51"/>
        <v>60%</v>
      </c>
      <c r="AX81" s="84" t="str">
        <f t="shared" si="52"/>
        <v>Moderado</v>
      </c>
      <c r="AY81" s="85"/>
      <c r="AZ81" s="22" t="s">
        <v>101</v>
      </c>
      <c r="BA81" s="75" t="s">
        <v>586</v>
      </c>
      <c r="BB81" s="76"/>
      <c r="BC81" s="76"/>
      <c r="BD81" s="77"/>
      <c r="BE81" s="75" t="s">
        <v>587</v>
      </c>
      <c r="BF81" s="76"/>
      <c r="BG81" s="77"/>
      <c r="BH81" s="111">
        <v>45261</v>
      </c>
      <c r="BI81" s="112"/>
      <c r="BJ81" s="113"/>
      <c r="BK81" s="75"/>
      <c r="BL81" s="76"/>
      <c r="BM81" s="76"/>
      <c r="BN81" s="77"/>
      <c r="BO81" s="75"/>
      <c r="BP81" s="76"/>
      <c r="BQ81" s="76"/>
      <c r="BR81" s="77"/>
      <c r="BS81" s="75"/>
      <c r="BT81" s="76"/>
      <c r="BU81" s="77"/>
      <c r="BV81" s="75"/>
      <c r="BW81" s="76"/>
      <c r="BX81" s="77"/>
      <c r="BY81" s="75"/>
      <c r="BZ81" s="76"/>
      <c r="CA81" s="77"/>
      <c r="CB81" s="75"/>
      <c r="CC81" s="76"/>
      <c r="CD81" s="77"/>
    </row>
    <row r="82" spans="2:82" s="21" customFormat="1" ht="100.5" customHeight="1" thickBot="1">
      <c r="B82" s="47" t="s">
        <v>210</v>
      </c>
      <c r="C82" s="95" t="s">
        <v>15</v>
      </c>
      <c r="D82" s="95"/>
      <c r="E82" s="95"/>
      <c r="F82" s="95" t="s">
        <v>26</v>
      </c>
      <c r="G82" s="95"/>
      <c r="H82" s="95"/>
      <c r="I82" s="95"/>
      <c r="J82" s="110" t="s">
        <v>588</v>
      </c>
      <c r="K82" s="110" t="s">
        <v>589</v>
      </c>
      <c r="L82" s="110" t="s">
        <v>589</v>
      </c>
      <c r="M82" s="95" t="s">
        <v>5</v>
      </c>
      <c r="N82" s="95"/>
      <c r="O82" s="95"/>
      <c r="P82" s="95" t="s">
        <v>590</v>
      </c>
      <c r="Q82" s="95"/>
      <c r="R82" s="95"/>
      <c r="S82" s="95"/>
      <c r="T82" s="95" t="s">
        <v>38</v>
      </c>
      <c r="U82" s="95"/>
      <c r="V82" s="95"/>
      <c r="W82" s="95" t="s">
        <v>69</v>
      </c>
      <c r="X82" s="95"/>
      <c r="Y82" s="62" t="str">
        <f t="shared" si="43"/>
        <v>Media</v>
      </c>
      <c r="Z82" s="62" t="str">
        <f t="shared" si="44"/>
        <v>60%</v>
      </c>
      <c r="AA82" s="82" t="s">
        <v>63</v>
      </c>
      <c r="AB82" s="83"/>
      <c r="AC82" s="48" t="str">
        <f>IF(AA82&lt;=" "," ",IF(AA82='TABLAS DE CRITERIOS'!$F$5,"Leve",IF(AA82='TABLAS DE CRITERIOS'!$F$6,"Menor",IF(FORMATO!AA82='TABLAS DE CRITERIOS'!$F$7,"Moderado",IF(FORMATO!AA82='TABLAS DE CRITERIOS'!$F$8,"Mayor",IF(AA82='TABLAS DE CRITERIOS'!$F$9,"Catastrófico"))))))</f>
        <v>Moderado</v>
      </c>
      <c r="AD82" s="62" t="str">
        <f t="shared" ref="AD82" si="65">IF(AC82="Leve","20%",IF(AC82="Menor","40%",IF(AC82="Moderado","60%",IF(AC82="Mayor","80%",IF(AC82="Catastrófico","100%"," ")))))</f>
        <v>60%</v>
      </c>
      <c r="AE82" s="84" t="str">
        <f t="shared" ref="AE82" si="66">IF(OR(AND(Y82="Muy Baja",AC82="Leve"),AND(Y82="Muy Baja",AC82="Menor"),AND(Y82="Baja",AC82="Leve")),"Bajo",IF(OR(AND(Y82="Muy baja",AC82="Moderado"),AND(Y82="Baja",AC82="Menor"),AND(Y82="Baja",AC82="Moderado"),AND(Y82="Media",AC82="Leve"),AND(Y82="Media",AC82="Menor"),AND(Y82="Media",AC82="Moderado"),AND(Y82="Alta",AC82="Leve"),AND(Y82="Alta",AC82="Menor")),"Moderado",IF(OR(AND(Y82="Muy Baja",AC82="Mayor"),AND(Y82="Baja",AC82="Mayor"),AND(Y82="Media",AC82="Mayor"),AND(Y82="Alta",AC82="Moderado"),AND(Y82="Alta",AC82="Mayor"),AND(Y82="Muy Alta",AC82="Leve"),AND(Y82="Muy Alta",AC82="Menor"),AND(Y82="Muy Alta",AC82="Moderado"),AND(Y82="Muy Alta",AC82="Mayor")),"Alto",IF(OR(AND(Y82="Muy Baja",AC82="Catastrófico"),AND(Y82="Baja",AC82="Catastrófico"),AND(Y82="Media",AC82="Catastrófico"),AND(Y82="Alta",AC82="Catastrófico"),AND(Y82="Muy Alta",AC82="Catastrófico")),"Extremo",""))))</f>
        <v>Moderado</v>
      </c>
      <c r="AF82" s="85"/>
      <c r="AG82" s="95" t="s">
        <v>584</v>
      </c>
      <c r="AH82" s="95"/>
      <c r="AI82" s="95"/>
      <c r="AJ82" s="95"/>
      <c r="AK82" s="22" t="s">
        <v>79</v>
      </c>
      <c r="AL82" s="22" t="s">
        <v>84</v>
      </c>
      <c r="AM82" s="50" t="str">
        <f t="shared" si="26"/>
        <v>40%</v>
      </c>
      <c r="AN82" s="22" t="s">
        <v>90</v>
      </c>
      <c r="AO82" s="22" t="s">
        <v>585</v>
      </c>
      <c r="AP82" s="22" t="s">
        <v>249</v>
      </c>
      <c r="AQ82" s="84" t="str">
        <f t="shared" si="47"/>
        <v>PROBABILIDAD</v>
      </c>
      <c r="AR82" s="96"/>
      <c r="AS82" s="85"/>
      <c r="AT82" s="51" t="str">
        <f t="shared" si="48"/>
        <v>Baja</v>
      </c>
      <c r="AU82" s="52">
        <f t="shared" si="49"/>
        <v>0.36</v>
      </c>
      <c r="AV82" s="62" t="str">
        <f t="shared" si="50"/>
        <v>Moderado</v>
      </c>
      <c r="AW82" s="51" t="str">
        <f t="shared" si="51"/>
        <v>60%</v>
      </c>
      <c r="AX82" s="84" t="str">
        <f t="shared" si="52"/>
        <v>Moderado</v>
      </c>
      <c r="AY82" s="85"/>
      <c r="AZ82" s="22" t="s">
        <v>101</v>
      </c>
      <c r="BA82" s="95" t="s">
        <v>586</v>
      </c>
      <c r="BB82" s="95"/>
      <c r="BC82" s="95"/>
      <c r="BD82" s="95"/>
      <c r="BE82" s="75" t="s">
        <v>591</v>
      </c>
      <c r="BF82" s="76"/>
      <c r="BG82" s="77"/>
      <c r="BH82" s="111"/>
      <c r="BI82" s="76"/>
      <c r="BJ82" s="77"/>
      <c r="BK82" s="95"/>
      <c r="BL82" s="95"/>
      <c r="BM82" s="95"/>
      <c r="BN82" s="95"/>
      <c r="BO82" s="95"/>
      <c r="BP82" s="95"/>
      <c r="BQ82" s="95"/>
      <c r="BR82" s="95"/>
      <c r="BS82" s="75"/>
      <c r="BT82" s="76"/>
      <c r="BU82" s="77"/>
      <c r="BV82" s="75"/>
      <c r="BW82" s="76"/>
      <c r="BX82" s="77"/>
      <c r="BY82" s="75"/>
      <c r="BZ82" s="76"/>
      <c r="CA82" s="77"/>
      <c r="CB82" s="75"/>
      <c r="CC82" s="76"/>
      <c r="CD82" s="77"/>
    </row>
    <row r="83" spans="2:82" s="21" customFormat="1" ht="80.099999999999994" customHeight="1" thickBot="1">
      <c r="B83" s="47" t="s">
        <v>211</v>
      </c>
      <c r="C83" s="95" t="s">
        <v>15</v>
      </c>
      <c r="D83" s="95"/>
      <c r="E83" s="95"/>
      <c r="F83" s="95" t="s">
        <v>26</v>
      </c>
      <c r="G83" s="95"/>
      <c r="H83" s="95"/>
      <c r="I83" s="95"/>
      <c r="J83" s="109" t="s">
        <v>592</v>
      </c>
      <c r="K83" s="109" t="s">
        <v>593</v>
      </c>
      <c r="L83" s="109" t="s">
        <v>593</v>
      </c>
      <c r="M83" s="95" t="s">
        <v>5</v>
      </c>
      <c r="N83" s="95"/>
      <c r="O83" s="95"/>
      <c r="P83" s="95" t="s">
        <v>594</v>
      </c>
      <c r="Q83" s="95"/>
      <c r="R83" s="95"/>
      <c r="S83" s="95"/>
      <c r="T83" s="95" t="s">
        <v>41</v>
      </c>
      <c r="U83" s="95"/>
      <c r="V83" s="95"/>
      <c r="W83" s="95" t="s">
        <v>69</v>
      </c>
      <c r="X83" s="95"/>
      <c r="Y83" s="62" t="str">
        <f t="shared" si="43"/>
        <v>Media</v>
      </c>
      <c r="Z83" s="62" t="str">
        <f t="shared" si="44"/>
        <v>60%</v>
      </c>
      <c r="AA83" s="82" t="s">
        <v>63</v>
      </c>
      <c r="AB83" s="83"/>
      <c r="AC83" s="48" t="str">
        <f>IF(AA83&lt;=" "," ",IF(AA83='TABLAS DE CRITERIOS'!$F$5,"Leve",IF(AA83='TABLAS DE CRITERIOS'!$F$6,"Menor",IF(FORMATO!AA83='TABLAS DE CRITERIOS'!$F$7,"Moderado",IF(FORMATO!AA83='TABLAS DE CRITERIOS'!$F$8,"Mayor",IF(AA83='TABLAS DE CRITERIOS'!$F$9,"Catastrófico"))))))</f>
        <v>Moderado</v>
      </c>
      <c r="AD83" s="62" t="str">
        <f t="shared" ref="AD83:AD86" si="67">IF(AC83="Leve","20%",IF(AC83="Menor","40%",IF(AC83="Moderado","60%",IF(AC83="Mayor","80%",IF(AC83="Catastrófico","100%"," ")))))</f>
        <v>60%</v>
      </c>
      <c r="AE83" s="84" t="str">
        <f t="shared" ref="AE83:AE86" si="68">IF(OR(AND(Y83="Muy Baja",AC83="Leve"),AND(Y83="Muy Baja",AC83="Menor"),AND(Y83="Baja",AC83="Leve")),"Bajo",IF(OR(AND(Y83="Muy baja",AC83="Moderado"),AND(Y83="Baja",AC83="Menor"),AND(Y83="Baja",AC83="Moderado"),AND(Y83="Media",AC83="Leve"),AND(Y83="Media",AC83="Menor"),AND(Y83="Media",AC83="Moderado"),AND(Y83="Alta",AC83="Leve"),AND(Y83="Alta",AC83="Menor")),"Moderado",IF(OR(AND(Y83="Muy Baja",AC83="Mayor"),AND(Y83="Baja",AC83="Mayor"),AND(Y83="Media",AC83="Mayor"),AND(Y83="Alta",AC83="Moderado"),AND(Y83="Alta",AC83="Mayor"),AND(Y83="Muy Alta",AC83="Leve"),AND(Y83="Muy Alta",AC83="Menor"),AND(Y83="Muy Alta",AC83="Moderado"),AND(Y83="Muy Alta",AC83="Mayor")),"Alto",IF(OR(AND(Y83="Muy Baja",AC83="Catastrófico"),AND(Y83="Baja",AC83="Catastrófico"),AND(Y83="Media",AC83="Catastrófico"),AND(Y83="Alta",AC83="Catastrófico"),AND(Y83="Muy Alta",AC83="Catastrófico")),"Extremo",""))))</f>
        <v>Moderado</v>
      </c>
      <c r="AF83" s="85"/>
      <c r="AG83" s="95" t="s">
        <v>595</v>
      </c>
      <c r="AH83" s="95"/>
      <c r="AI83" s="95"/>
      <c r="AJ83" s="95"/>
      <c r="AK83" s="22" t="s">
        <v>80</v>
      </c>
      <c r="AL83" s="22" t="s">
        <v>84</v>
      </c>
      <c r="AM83" s="50" t="str">
        <f t="shared" si="26"/>
        <v>20%</v>
      </c>
      <c r="AN83" s="22" t="s">
        <v>89</v>
      </c>
      <c r="AO83" s="22" t="s">
        <v>248</v>
      </c>
      <c r="AP83" s="22" t="s">
        <v>249</v>
      </c>
      <c r="AQ83" s="84" t="str">
        <f t="shared" si="47"/>
        <v>IMPACTO</v>
      </c>
      <c r="AR83" s="96"/>
      <c r="AS83" s="85"/>
      <c r="AT83" s="51" t="str">
        <f t="shared" si="48"/>
        <v>Muy Alta</v>
      </c>
      <c r="AU83" s="52" t="str">
        <f t="shared" si="49"/>
        <v>60%</v>
      </c>
      <c r="AV83" s="62" t="str">
        <f t="shared" si="50"/>
        <v>Leve</v>
      </c>
      <c r="AW83" s="51">
        <f t="shared" si="51"/>
        <v>0.48</v>
      </c>
      <c r="AX83" s="84" t="str">
        <f t="shared" si="52"/>
        <v>Alto</v>
      </c>
      <c r="AY83" s="85"/>
      <c r="AZ83" s="22" t="s">
        <v>100</v>
      </c>
      <c r="BA83" s="95" t="s">
        <v>596</v>
      </c>
      <c r="BB83" s="95"/>
      <c r="BC83" s="95"/>
      <c r="BD83" s="95"/>
      <c r="BE83" s="75" t="s">
        <v>597</v>
      </c>
      <c r="BF83" s="76"/>
      <c r="BG83" s="77"/>
      <c r="BH83" s="75"/>
      <c r="BI83" s="76"/>
      <c r="BJ83" s="77"/>
      <c r="BK83" s="95"/>
      <c r="BL83" s="95"/>
      <c r="BM83" s="95"/>
      <c r="BN83" s="95"/>
      <c r="BO83" s="95"/>
      <c r="BP83" s="95"/>
      <c r="BQ83" s="95"/>
      <c r="BR83" s="95"/>
      <c r="BS83" s="75"/>
      <c r="BT83" s="76"/>
      <c r="BU83" s="77"/>
      <c r="BV83" s="75"/>
      <c r="BW83" s="76"/>
      <c r="BX83" s="77"/>
      <c r="BY83" s="75"/>
      <c r="BZ83" s="76"/>
      <c r="CA83" s="77"/>
      <c r="CB83" s="75"/>
      <c r="CC83" s="76"/>
      <c r="CD83" s="77"/>
    </row>
    <row r="84" spans="2:82" s="21" customFormat="1" ht="111.75" customHeight="1" thickBot="1">
      <c r="B84" s="47" t="s">
        <v>212</v>
      </c>
      <c r="C84" s="95" t="s">
        <v>15</v>
      </c>
      <c r="D84" s="95"/>
      <c r="E84" s="95"/>
      <c r="F84" s="95" t="s">
        <v>26</v>
      </c>
      <c r="G84" s="95"/>
      <c r="H84" s="95"/>
      <c r="I84" s="95"/>
      <c r="J84" s="108" t="s">
        <v>598</v>
      </c>
      <c r="K84" s="108" t="s">
        <v>599</v>
      </c>
      <c r="L84" s="108" t="s">
        <v>599</v>
      </c>
      <c r="M84" s="95" t="s">
        <v>5</v>
      </c>
      <c r="N84" s="95"/>
      <c r="O84" s="95"/>
      <c r="P84" s="95" t="s">
        <v>600</v>
      </c>
      <c r="Q84" s="95"/>
      <c r="R84" s="95"/>
      <c r="S84" s="95"/>
      <c r="T84" s="95" t="s">
        <v>42</v>
      </c>
      <c r="U84" s="95"/>
      <c r="V84" s="95"/>
      <c r="W84" s="95" t="s">
        <v>71</v>
      </c>
      <c r="X84" s="95"/>
      <c r="Y84" s="62" t="str">
        <f t="shared" si="43"/>
        <v>Muy Baja</v>
      </c>
      <c r="Z84" s="62" t="str">
        <f t="shared" si="44"/>
        <v>20%</v>
      </c>
      <c r="AA84" s="95" t="s">
        <v>62</v>
      </c>
      <c r="AB84" s="95"/>
      <c r="AC84" s="48" t="str">
        <f>IF(AA84&lt;=" "," ",IF(AA84='[9]TABLAS DE CRITERIOS'!$F$5,"Leve",IF(AA84='[9]TABLAS DE CRITERIOS'!$F$6,"Menor",IF([9]FORMATO!AA84='[9]TABLAS DE CRITERIOS'!$F$7,"Moderado",IF([9]FORMATO!AA84='[9]TABLAS DE CRITERIOS'!$F$8,"Mayor",IF(AA84='[9]TABLAS DE CRITERIOS'!$F$9,"Catastrófico"))))))</f>
        <v>Menor</v>
      </c>
      <c r="AD84" s="62" t="str">
        <f t="shared" si="67"/>
        <v>40%</v>
      </c>
      <c r="AE84" s="104" t="str">
        <f t="shared" si="68"/>
        <v>Bajo</v>
      </c>
      <c r="AF84" s="104"/>
      <c r="AG84" s="95" t="s">
        <v>601</v>
      </c>
      <c r="AH84" s="95"/>
      <c r="AI84" s="95"/>
      <c r="AJ84" s="95"/>
      <c r="AK84" s="22" t="s">
        <v>79</v>
      </c>
      <c r="AL84" s="22" t="s">
        <v>84</v>
      </c>
      <c r="AM84" s="50" t="str">
        <f t="shared" si="26"/>
        <v>40%</v>
      </c>
      <c r="AN84" s="22" t="s">
        <v>89</v>
      </c>
      <c r="AO84" s="22" t="s">
        <v>248</v>
      </c>
      <c r="AP84" s="22" t="s">
        <v>256</v>
      </c>
      <c r="AQ84" s="84" t="str">
        <f t="shared" si="47"/>
        <v>PROBABILIDAD</v>
      </c>
      <c r="AR84" s="96"/>
      <c r="AS84" s="85"/>
      <c r="AT84" s="51" t="str">
        <f t="shared" si="48"/>
        <v>Muy Baja</v>
      </c>
      <c r="AU84" s="52">
        <f t="shared" si="49"/>
        <v>0.12</v>
      </c>
      <c r="AV84" s="62" t="str">
        <f t="shared" si="50"/>
        <v>Menor</v>
      </c>
      <c r="AW84" s="51" t="str">
        <f t="shared" si="51"/>
        <v>40%</v>
      </c>
      <c r="AX84" s="84" t="str">
        <f t="shared" si="52"/>
        <v>Bajo</v>
      </c>
      <c r="AY84" s="85"/>
      <c r="AZ84" s="22" t="s">
        <v>101</v>
      </c>
      <c r="BA84" s="95" t="s">
        <v>602</v>
      </c>
      <c r="BB84" s="95"/>
      <c r="BC84" s="95"/>
      <c r="BD84" s="95"/>
      <c r="BE84" s="75" t="s">
        <v>603</v>
      </c>
      <c r="BF84" s="76"/>
      <c r="BG84" s="77"/>
      <c r="BH84" s="75"/>
      <c r="BI84" s="76"/>
      <c r="BJ84" s="77"/>
      <c r="BK84" s="95"/>
      <c r="BL84" s="95"/>
      <c r="BM84" s="95"/>
      <c r="BN84" s="95"/>
      <c r="BO84" s="95"/>
      <c r="BP84" s="95"/>
      <c r="BQ84" s="95"/>
      <c r="BR84" s="95"/>
      <c r="BS84" s="75"/>
      <c r="BT84" s="76"/>
      <c r="BU84" s="77"/>
      <c r="BV84" s="75"/>
      <c r="BW84" s="76"/>
      <c r="BX84" s="77"/>
      <c r="BY84" s="75"/>
      <c r="BZ84" s="76"/>
      <c r="CA84" s="77"/>
      <c r="CB84" s="75"/>
      <c r="CC84" s="76"/>
      <c r="CD84" s="77"/>
    </row>
    <row r="85" spans="2:82" s="21" customFormat="1" ht="80.099999999999994" customHeight="1" thickBot="1">
      <c r="B85" s="47" t="s">
        <v>213</v>
      </c>
      <c r="C85" s="95" t="s">
        <v>15</v>
      </c>
      <c r="D85" s="95"/>
      <c r="E85" s="95"/>
      <c r="F85" s="95" t="s">
        <v>26</v>
      </c>
      <c r="G85" s="95"/>
      <c r="H85" s="95"/>
      <c r="I85" s="95"/>
      <c r="J85" s="105" t="s">
        <v>604</v>
      </c>
      <c r="K85" s="106"/>
      <c r="L85" s="107"/>
      <c r="M85" s="95" t="s">
        <v>5</v>
      </c>
      <c r="N85" s="95"/>
      <c r="O85" s="95"/>
      <c r="P85" s="95" t="s">
        <v>605</v>
      </c>
      <c r="Q85" s="95"/>
      <c r="R85" s="95"/>
      <c r="S85" s="95"/>
      <c r="T85" s="95" t="s">
        <v>42</v>
      </c>
      <c r="U85" s="95"/>
      <c r="V85" s="95"/>
      <c r="W85" s="95" t="s">
        <v>68</v>
      </c>
      <c r="X85" s="95"/>
      <c r="Y85" s="62" t="str">
        <f t="shared" si="43"/>
        <v>Alta</v>
      </c>
      <c r="Z85" s="62" t="str">
        <f t="shared" si="44"/>
        <v>80%</v>
      </c>
      <c r="AA85" s="91" t="s">
        <v>64</v>
      </c>
      <c r="AB85" s="93"/>
      <c r="AC85" s="48" t="str">
        <f>IF(AA85&lt;=" "," ",IF(AA85='TABLAS DE CRITERIOS'!$F$5,"Leve",IF(AA85='TABLAS DE CRITERIOS'!$F$6,"Menor",IF(FORMATO!AA85='TABLAS DE CRITERIOS'!$F$7,"Moderado",IF(FORMATO!AA85='TABLAS DE CRITERIOS'!$F$8,"Mayor",IF(AA85='TABLAS DE CRITERIOS'!$F$9,"Catastrófico"))))))</f>
        <v>Mayor</v>
      </c>
      <c r="AD85" s="62" t="str">
        <f t="shared" si="67"/>
        <v>80%</v>
      </c>
      <c r="AE85" s="84" t="str">
        <f t="shared" si="68"/>
        <v>Alto</v>
      </c>
      <c r="AF85" s="85"/>
      <c r="AG85" s="95" t="s">
        <v>606</v>
      </c>
      <c r="AH85" s="95"/>
      <c r="AI85" s="95"/>
      <c r="AJ85" s="95"/>
      <c r="AK85" s="22" t="s">
        <v>80</v>
      </c>
      <c r="AL85" s="22" t="s">
        <v>84</v>
      </c>
      <c r="AM85" s="50" t="str">
        <f t="shared" si="26"/>
        <v>20%</v>
      </c>
      <c r="AN85" s="22" t="s">
        <v>89</v>
      </c>
      <c r="AO85" s="22" t="s">
        <v>248</v>
      </c>
      <c r="AP85" s="22" t="s">
        <v>249</v>
      </c>
      <c r="AQ85" s="84" t="str">
        <f t="shared" si="47"/>
        <v>IMPACTO</v>
      </c>
      <c r="AR85" s="96"/>
      <c r="AS85" s="85"/>
      <c r="AT85" s="51" t="str">
        <f t="shared" si="48"/>
        <v>Muy Alta</v>
      </c>
      <c r="AU85" s="52" t="str">
        <f t="shared" si="49"/>
        <v>80%</v>
      </c>
      <c r="AV85" s="62" t="str">
        <f t="shared" si="50"/>
        <v>Leve</v>
      </c>
      <c r="AW85" s="51">
        <f t="shared" si="51"/>
        <v>0.64</v>
      </c>
      <c r="AX85" s="84" t="str">
        <f t="shared" si="52"/>
        <v>Alto</v>
      </c>
      <c r="AY85" s="85"/>
      <c r="AZ85" s="22" t="s">
        <v>100</v>
      </c>
      <c r="BA85" s="95" t="s">
        <v>607</v>
      </c>
      <c r="BB85" s="95"/>
      <c r="BC85" s="95"/>
      <c r="BD85" s="95"/>
      <c r="BE85" s="75" t="s">
        <v>608</v>
      </c>
      <c r="BF85" s="76"/>
      <c r="BG85" s="77"/>
      <c r="BH85" s="75"/>
      <c r="BI85" s="76"/>
      <c r="BJ85" s="77"/>
      <c r="BK85" s="95"/>
      <c r="BL85" s="95"/>
      <c r="BM85" s="95"/>
      <c r="BN85" s="95"/>
      <c r="BO85" s="95"/>
      <c r="BP85" s="95"/>
      <c r="BQ85" s="95"/>
      <c r="BR85" s="95"/>
      <c r="BS85" s="75"/>
      <c r="BT85" s="76"/>
      <c r="BU85" s="77"/>
      <c r="BV85" s="75"/>
      <c r="BW85" s="76"/>
      <c r="BX85" s="77"/>
      <c r="BY85" s="75"/>
      <c r="BZ85" s="76"/>
      <c r="CA85" s="77"/>
      <c r="CB85" s="75"/>
      <c r="CC85" s="76"/>
      <c r="CD85" s="77"/>
    </row>
    <row r="86" spans="2:82" s="21" customFormat="1" ht="80.099999999999994" customHeight="1" thickBot="1">
      <c r="B86" s="47" t="s">
        <v>214</v>
      </c>
      <c r="C86" s="95" t="s">
        <v>15</v>
      </c>
      <c r="D86" s="95"/>
      <c r="E86" s="95"/>
      <c r="F86" s="95" t="s">
        <v>26</v>
      </c>
      <c r="G86" s="95"/>
      <c r="H86" s="95"/>
      <c r="I86" s="95"/>
      <c r="J86" s="103" t="s">
        <v>609</v>
      </c>
      <c r="K86" s="103" t="s">
        <v>610</v>
      </c>
      <c r="L86" s="103" t="s">
        <v>610</v>
      </c>
      <c r="M86" s="95" t="s">
        <v>3</v>
      </c>
      <c r="N86" s="95"/>
      <c r="O86" s="95"/>
      <c r="P86" s="95" t="s">
        <v>611</v>
      </c>
      <c r="Q86" s="95"/>
      <c r="R86" s="95"/>
      <c r="S86" s="95"/>
      <c r="T86" s="95" t="s">
        <v>42</v>
      </c>
      <c r="U86" s="95"/>
      <c r="V86" s="95"/>
      <c r="W86" s="95" t="s">
        <v>71</v>
      </c>
      <c r="X86" s="95"/>
      <c r="Y86" s="62" t="str">
        <f t="shared" si="43"/>
        <v>Muy Baja</v>
      </c>
      <c r="Z86" s="62" t="str">
        <f t="shared" si="44"/>
        <v>20%</v>
      </c>
      <c r="AA86" s="95" t="s">
        <v>62</v>
      </c>
      <c r="AB86" s="95"/>
      <c r="AC86" s="48" t="str">
        <f>IF(AA86&lt;=" "," ",IF(AA86='[9]TABLAS DE CRITERIOS'!$F$5,"Leve",IF(AA86='[9]TABLAS DE CRITERIOS'!$F$6,"Menor",IF([9]FORMATO!AA86='[9]TABLAS DE CRITERIOS'!$F$7,"Moderado",IF([9]FORMATO!AA86='[9]TABLAS DE CRITERIOS'!$F$8,"Mayor",IF(AA86='[9]TABLAS DE CRITERIOS'!$F$9,"Catastrófico"))))))</f>
        <v>Menor</v>
      </c>
      <c r="AD86" s="62" t="str">
        <f t="shared" si="67"/>
        <v>40%</v>
      </c>
      <c r="AE86" s="104" t="str">
        <f t="shared" si="68"/>
        <v>Bajo</v>
      </c>
      <c r="AF86" s="104"/>
      <c r="AG86" s="95" t="s">
        <v>612</v>
      </c>
      <c r="AH86" s="95"/>
      <c r="AI86" s="95"/>
      <c r="AJ86" s="95"/>
      <c r="AK86" s="22" t="s">
        <v>79</v>
      </c>
      <c r="AL86" s="22" t="s">
        <v>86</v>
      </c>
      <c r="AM86" s="50" t="str">
        <f t="shared" si="26"/>
        <v>50%</v>
      </c>
      <c r="AN86" s="22" t="s">
        <v>89</v>
      </c>
      <c r="AO86" s="22" t="s">
        <v>248</v>
      </c>
      <c r="AP86" s="22" t="s">
        <v>249</v>
      </c>
      <c r="AQ86" s="84" t="str">
        <f t="shared" si="47"/>
        <v>PROBABILIDAD</v>
      </c>
      <c r="AR86" s="96"/>
      <c r="AS86" s="85"/>
      <c r="AT86" s="51" t="str">
        <f t="shared" si="48"/>
        <v>Muy Baja</v>
      </c>
      <c r="AU86" s="52">
        <f t="shared" si="49"/>
        <v>0.1</v>
      </c>
      <c r="AV86" s="62" t="str">
        <f t="shared" si="50"/>
        <v>Menor</v>
      </c>
      <c r="AW86" s="51" t="str">
        <f t="shared" si="51"/>
        <v>40%</v>
      </c>
      <c r="AX86" s="84" t="str">
        <f t="shared" si="52"/>
        <v>Bajo</v>
      </c>
      <c r="AY86" s="85"/>
      <c r="AZ86" s="22" t="s">
        <v>100</v>
      </c>
      <c r="BA86" s="95" t="s">
        <v>612</v>
      </c>
      <c r="BB86" s="95"/>
      <c r="BC86" s="95"/>
      <c r="BD86" s="95"/>
      <c r="BE86" s="75" t="s">
        <v>613</v>
      </c>
      <c r="BF86" s="76"/>
      <c r="BG86" s="77"/>
      <c r="BH86" s="75"/>
      <c r="BI86" s="76"/>
      <c r="BJ86" s="77"/>
      <c r="BK86" s="95"/>
      <c r="BL86" s="95"/>
      <c r="BM86" s="95"/>
      <c r="BN86" s="95"/>
      <c r="BO86" s="95"/>
      <c r="BP86" s="95"/>
      <c r="BQ86" s="95"/>
      <c r="BR86" s="95"/>
      <c r="BS86" s="75"/>
      <c r="BT86" s="76"/>
      <c r="BU86" s="77"/>
      <c r="BV86" s="75"/>
      <c r="BW86" s="76"/>
      <c r="BX86" s="77"/>
      <c r="BY86" s="75"/>
      <c r="BZ86" s="76"/>
      <c r="CA86" s="77"/>
      <c r="CB86" s="75"/>
      <c r="CC86" s="76"/>
      <c r="CD86" s="77"/>
    </row>
    <row r="87" spans="2:82" s="21" customFormat="1" ht="80.099999999999994" customHeight="1" thickBot="1">
      <c r="B87" s="47" t="s">
        <v>215</v>
      </c>
      <c r="C87" s="95" t="s">
        <v>15</v>
      </c>
      <c r="D87" s="95"/>
      <c r="E87" s="95"/>
      <c r="F87" s="95" t="s">
        <v>26</v>
      </c>
      <c r="G87" s="95"/>
      <c r="H87" s="95"/>
      <c r="I87" s="95"/>
      <c r="J87" s="103" t="s">
        <v>614</v>
      </c>
      <c r="K87" s="103" t="s">
        <v>615</v>
      </c>
      <c r="L87" s="103" t="s">
        <v>615</v>
      </c>
      <c r="M87" s="95" t="s">
        <v>3</v>
      </c>
      <c r="N87" s="95"/>
      <c r="O87" s="95"/>
      <c r="P87" s="95" t="s">
        <v>616</v>
      </c>
      <c r="Q87" s="95"/>
      <c r="R87" s="95"/>
      <c r="S87" s="95"/>
      <c r="T87" s="95" t="s">
        <v>39</v>
      </c>
      <c r="U87" s="95"/>
      <c r="V87" s="95"/>
      <c r="W87" s="95" t="s">
        <v>68</v>
      </c>
      <c r="X87" s="95"/>
      <c r="Y87" s="62" t="str">
        <f t="shared" si="43"/>
        <v>Alta</v>
      </c>
      <c r="Z87" s="62" t="str">
        <f t="shared" si="44"/>
        <v>80%</v>
      </c>
      <c r="AA87" s="91" t="s">
        <v>64</v>
      </c>
      <c r="AB87" s="93"/>
      <c r="AC87" s="48" t="str">
        <f>IF(AA87&lt;=" "," ",IF(AA87='TABLAS DE CRITERIOS'!$F$5,"Leve",IF(AA87='TABLAS DE CRITERIOS'!$F$6,"Menor",IF(FORMATO!AA87='TABLAS DE CRITERIOS'!$F$7,"Moderado",IF(FORMATO!AA87='TABLAS DE CRITERIOS'!$F$8,"Mayor",IF(AA87='TABLAS DE CRITERIOS'!$F$9,"Catastrófico"))))))</f>
        <v>Mayor</v>
      </c>
      <c r="AD87" s="62" t="str">
        <f t="shared" ref="AD87" si="69">IF(AC87="Leve","20%",IF(AC87="Menor","40%",IF(AC87="Moderado","60%",IF(AC87="Mayor","80%",IF(AC87="Catastrófico","100%"," ")))))</f>
        <v>80%</v>
      </c>
      <c r="AE87" s="84" t="str">
        <f t="shared" ref="AE87" si="70">IF(OR(AND(Y87="Muy Baja",AC87="Leve"),AND(Y87="Muy Baja",AC87="Menor"),AND(Y87="Baja",AC87="Leve")),"Bajo",IF(OR(AND(Y87="Muy baja",AC87="Moderado"),AND(Y87="Baja",AC87="Menor"),AND(Y87="Baja",AC87="Moderado"),AND(Y87="Media",AC87="Leve"),AND(Y87="Media",AC87="Menor"),AND(Y87="Media",AC87="Moderado"),AND(Y87="Alta",AC87="Leve"),AND(Y87="Alta",AC87="Menor")),"Moderado",IF(OR(AND(Y87="Muy Baja",AC87="Mayor"),AND(Y87="Baja",AC87="Mayor"),AND(Y87="Media",AC87="Mayor"),AND(Y87="Alta",AC87="Moderado"),AND(Y87="Alta",AC87="Mayor"),AND(Y87="Muy Alta",AC87="Leve"),AND(Y87="Muy Alta",AC87="Menor"),AND(Y87="Muy Alta",AC87="Moderado"),AND(Y87="Muy Alta",AC87="Mayor")),"Alto",IF(OR(AND(Y87="Muy Baja",AC87="Catastrófico"),AND(Y87="Baja",AC87="Catastrófico"),AND(Y87="Media",AC87="Catastrófico"),AND(Y87="Alta",AC87="Catastrófico"),AND(Y87="Muy Alta",AC87="Catastrófico")),"Extremo",""))))</f>
        <v>Alto</v>
      </c>
      <c r="AF87" s="85"/>
      <c r="AG87" s="95" t="s">
        <v>617</v>
      </c>
      <c r="AH87" s="95"/>
      <c r="AI87" s="95"/>
      <c r="AJ87" s="95"/>
      <c r="AK87" s="22" t="s">
        <v>79</v>
      </c>
      <c r="AL87" s="22" t="s">
        <v>84</v>
      </c>
      <c r="AM87" s="50" t="str">
        <f t="shared" si="26"/>
        <v>40%</v>
      </c>
      <c r="AN87" s="22" t="s">
        <v>89</v>
      </c>
      <c r="AO87" s="22" t="s">
        <v>248</v>
      </c>
      <c r="AP87" s="22" t="s">
        <v>249</v>
      </c>
      <c r="AQ87" s="84" t="str">
        <f t="shared" si="47"/>
        <v>PROBABILIDAD</v>
      </c>
      <c r="AR87" s="96"/>
      <c r="AS87" s="85"/>
      <c r="AT87" s="51" t="str">
        <f t="shared" si="48"/>
        <v>Media</v>
      </c>
      <c r="AU87" s="52">
        <f t="shared" si="49"/>
        <v>0.48</v>
      </c>
      <c r="AV87" s="62" t="str">
        <f t="shared" si="50"/>
        <v>Mayor</v>
      </c>
      <c r="AW87" s="51" t="str">
        <f t="shared" si="51"/>
        <v>80%</v>
      </c>
      <c r="AX87" s="84" t="str">
        <f t="shared" si="52"/>
        <v>Alto</v>
      </c>
      <c r="AY87" s="85"/>
      <c r="AZ87" s="22" t="s">
        <v>100</v>
      </c>
      <c r="BA87" s="95" t="s">
        <v>617</v>
      </c>
      <c r="BB87" s="95"/>
      <c r="BC87" s="95"/>
      <c r="BD87" s="95"/>
      <c r="BE87" s="75" t="s">
        <v>618</v>
      </c>
      <c r="BF87" s="76"/>
      <c r="BG87" s="77"/>
      <c r="BH87" s="75"/>
      <c r="BI87" s="76"/>
      <c r="BJ87" s="77"/>
      <c r="BK87" s="95"/>
      <c r="BL87" s="95"/>
      <c r="BM87" s="95"/>
      <c r="BN87" s="95"/>
      <c r="BO87" s="95"/>
      <c r="BP87" s="95"/>
      <c r="BQ87" s="95"/>
      <c r="BR87" s="95"/>
      <c r="BS87" s="75"/>
      <c r="BT87" s="76"/>
      <c r="BU87" s="77"/>
      <c r="BV87" s="75"/>
      <c r="BW87" s="76"/>
      <c r="BX87" s="77"/>
      <c r="BY87" s="75"/>
      <c r="BZ87" s="76"/>
      <c r="CA87" s="77"/>
      <c r="CB87" s="75"/>
      <c r="CC87" s="76"/>
      <c r="CD87" s="77"/>
    </row>
    <row r="88" spans="2:82" s="21" customFormat="1" ht="124.5" customHeight="1" thickBot="1">
      <c r="B88" s="47" t="s">
        <v>216</v>
      </c>
      <c r="C88" s="95" t="s">
        <v>15</v>
      </c>
      <c r="D88" s="95"/>
      <c r="E88" s="95"/>
      <c r="F88" s="95" t="s">
        <v>26</v>
      </c>
      <c r="G88" s="95"/>
      <c r="H88" s="95"/>
      <c r="I88" s="95"/>
      <c r="J88" s="103" t="s">
        <v>619</v>
      </c>
      <c r="K88" s="103" t="s">
        <v>620</v>
      </c>
      <c r="L88" s="103" t="s">
        <v>620</v>
      </c>
      <c r="M88" s="95" t="s">
        <v>3</v>
      </c>
      <c r="N88" s="95"/>
      <c r="O88" s="95"/>
      <c r="P88" s="95" t="s">
        <v>621</v>
      </c>
      <c r="Q88" s="95"/>
      <c r="R88" s="95"/>
      <c r="S88" s="95"/>
      <c r="T88" s="95" t="s">
        <v>39</v>
      </c>
      <c r="U88" s="95"/>
      <c r="V88" s="95"/>
      <c r="W88" s="95" t="s">
        <v>68</v>
      </c>
      <c r="X88" s="95"/>
      <c r="Y88" s="62" t="str">
        <f t="shared" si="43"/>
        <v>Alta</v>
      </c>
      <c r="Z88" s="62" t="str">
        <f t="shared" si="44"/>
        <v>80%</v>
      </c>
      <c r="AA88" s="91" t="s">
        <v>64</v>
      </c>
      <c r="AB88" s="93"/>
      <c r="AC88" s="48" t="str">
        <f>IF(AA88&lt;=" "," ",IF(AA88='TABLAS DE CRITERIOS'!$F$5,"Leve",IF(AA88='TABLAS DE CRITERIOS'!$F$6,"Menor",IF(FORMATO!AA88='TABLAS DE CRITERIOS'!$F$7,"Moderado",IF(FORMATO!AA88='TABLAS DE CRITERIOS'!$F$8,"Mayor",IF(AA88='TABLAS DE CRITERIOS'!$F$9,"Catastrófico"))))))</f>
        <v>Mayor</v>
      </c>
      <c r="AD88" s="62" t="str">
        <f t="shared" ref="AD88:AD104" si="71">IF(AC88="Leve","20%",IF(AC88="Menor","40%",IF(AC88="Moderado","60%",IF(AC88="Mayor","80%",IF(AC88="Catastrófico","100%"," ")))))</f>
        <v>80%</v>
      </c>
      <c r="AE88" s="84" t="str">
        <f t="shared" ref="AE88:AE104" si="72">IF(OR(AND(Y88="Muy Baja",AC88="Leve"),AND(Y88="Muy Baja",AC88="Menor"),AND(Y88="Baja",AC88="Leve")),"Bajo",IF(OR(AND(Y88="Muy baja",AC88="Moderado"),AND(Y88="Baja",AC88="Menor"),AND(Y88="Baja",AC88="Moderado"),AND(Y88="Media",AC88="Leve"),AND(Y88="Media",AC88="Menor"),AND(Y88="Media",AC88="Moderado"),AND(Y88="Alta",AC88="Leve"),AND(Y88="Alta",AC88="Menor")),"Moderado",IF(OR(AND(Y88="Muy Baja",AC88="Mayor"),AND(Y88="Baja",AC88="Mayor"),AND(Y88="Media",AC88="Mayor"),AND(Y88="Alta",AC88="Moderado"),AND(Y88="Alta",AC88="Mayor"),AND(Y88="Muy Alta",AC88="Leve"),AND(Y88="Muy Alta",AC88="Menor"),AND(Y88="Muy Alta",AC88="Moderado"),AND(Y88="Muy Alta",AC88="Mayor")),"Alto",IF(OR(AND(Y88="Muy Baja",AC88="Catastrófico"),AND(Y88="Baja",AC88="Catastrófico"),AND(Y88="Media",AC88="Catastrófico"),AND(Y88="Alta",AC88="Catastrófico"),AND(Y88="Muy Alta",AC88="Catastrófico")),"Extremo",""))))</f>
        <v>Alto</v>
      </c>
      <c r="AF88" s="85"/>
      <c r="AG88" s="75" t="s">
        <v>622</v>
      </c>
      <c r="AH88" s="76"/>
      <c r="AI88" s="76"/>
      <c r="AJ88" s="77"/>
      <c r="AK88" s="22" t="s">
        <v>79</v>
      </c>
      <c r="AL88" s="22" t="s">
        <v>84</v>
      </c>
      <c r="AM88" s="50" t="str">
        <f t="shared" si="26"/>
        <v>40%</v>
      </c>
      <c r="AN88" s="22" t="s">
        <v>89</v>
      </c>
      <c r="AO88" s="22" t="s">
        <v>248</v>
      </c>
      <c r="AP88" s="22" t="s">
        <v>249</v>
      </c>
      <c r="AQ88" s="84" t="str">
        <f t="shared" si="47"/>
        <v>PROBABILIDAD</v>
      </c>
      <c r="AR88" s="96"/>
      <c r="AS88" s="85"/>
      <c r="AT88" s="51" t="str">
        <f t="shared" si="48"/>
        <v>Media</v>
      </c>
      <c r="AU88" s="52">
        <f t="shared" si="49"/>
        <v>0.48</v>
      </c>
      <c r="AV88" s="62" t="str">
        <f t="shared" si="50"/>
        <v>Mayor</v>
      </c>
      <c r="AW88" s="51" t="str">
        <f t="shared" si="51"/>
        <v>80%</v>
      </c>
      <c r="AX88" s="84" t="str">
        <f t="shared" si="52"/>
        <v>Alto</v>
      </c>
      <c r="AY88" s="85"/>
      <c r="AZ88" s="22" t="s">
        <v>100</v>
      </c>
      <c r="BA88" s="75" t="s">
        <v>622</v>
      </c>
      <c r="BB88" s="76"/>
      <c r="BC88" s="76"/>
      <c r="BD88" s="77"/>
      <c r="BE88" s="75" t="s">
        <v>623</v>
      </c>
      <c r="BF88" s="76"/>
      <c r="BG88" s="77"/>
      <c r="BH88" s="75"/>
      <c r="BI88" s="76"/>
      <c r="BJ88" s="77"/>
      <c r="BK88" s="95"/>
      <c r="BL88" s="95"/>
      <c r="BM88" s="95"/>
      <c r="BN88" s="95"/>
      <c r="BO88" s="95"/>
      <c r="BP88" s="95"/>
      <c r="BQ88" s="95"/>
      <c r="BR88" s="95"/>
      <c r="BS88" s="75"/>
      <c r="BT88" s="76"/>
      <c r="BU88" s="77"/>
      <c r="BV88" s="75"/>
      <c r="BW88" s="76"/>
      <c r="BX88" s="77"/>
      <c r="BY88" s="75"/>
      <c r="BZ88" s="76"/>
      <c r="CA88" s="77"/>
      <c r="CB88" s="75"/>
      <c r="CC88" s="76"/>
      <c r="CD88" s="77"/>
    </row>
    <row r="89" spans="2:82" s="21" customFormat="1" ht="80.099999999999994" customHeight="1" thickBot="1">
      <c r="B89" s="47" t="s">
        <v>217</v>
      </c>
      <c r="C89" s="91" t="s">
        <v>10</v>
      </c>
      <c r="D89" s="92"/>
      <c r="E89" s="93"/>
      <c r="F89" s="91" t="s">
        <v>26</v>
      </c>
      <c r="G89" s="92"/>
      <c r="H89" s="92"/>
      <c r="I89" s="93"/>
      <c r="J89" s="91" t="s">
        <v>624</v>
      </c>
      <c r="K89" s="92"/>
      <c r="L89" s="93"/>
      <c r="M89" s="91" t="s">
        <v>5</v>
      </c>
      <c r="N89" s="92"/>
      <c r="O89" s="93"/>
      <c r="P89" s="91" t="s">
        <v>625</v>
      </c>
      <c r="Q89" s="92"/>
      <c r="R89" s="92"/>
      <c r="S89" s="93"/>
      <c r="T89" s="91" t="s">
        <v>39</v>
      </c>
      <c r="U89" s="92"/>
      <c r="V89" s="93"/>
      <c r="W89" s="91" t="s">
        <v>68</v>
      </c>
      <c r="X89" s="93"/>
      <c r="Y89" s="56" t="str">
        <f t="shared" si="43"/>
        <v>Alta</v>
      </c>
      <c r="Z89" s="56" t="str">
        <f t="shared" si="44"/>
        <v>80%</v>
      </c>
      <c r="AA89" s="91" t="s">
        <v>61</v>
      </c>
      <c r="AB89" s="93"/>
      <c r="AC89" s="57" t="str">
        <f>IF(AA89&lt;=" "," ",IF(AA89='[10]TABLAS DE CRITERIOS'!$F$5,"Leve",IF(AA89='[10]TABLAS DE CRITERIOS'!$F$6,"Menor",IF([10]FORMATO!AA89='[10]TABLAS DE CRITERIOS'!$F$7,"Moderado",IF([10]FORMATO!AA89='[10]TABLAS DE CRITERIOS'!$F$8,"Mayor",IF(AA89='[10]TABLAS DE CRITERIOS'!$F$9,"Catastrófico"))))))</f>
        <v>Leve</v>
      </c>
      <c r="AD89" s="56" t="str">
        <f t="shared" si="71"/>
        <v>20%</v>
      </c>
      <c r="AE89" s="94" t="str">
        <f t="shared" si="72"/>
        <v>Moderado</v>
      </c>
      <c r="AF89" s="93"/>
      <c r="AG89" s="91" t="s">
        <v>626</v>
      </c>
      <c r="AH89" s="92"/>
      <c r="AI89" s="92"/>
      <c r="AJ89" s="93"/>
      <c r="AK89" s="58" t="s">
        <v>79</v>
      </c>
      <c r="AL89" s="58" t="s">
        <v>84</v>
      </c>
      <c r="AM89" s="59" t="str">
        <f t="shared" si="26"/>
        <v>40%</v>
      </c>
      <c r="AN89" s="58" t="s">
        <v>89</v>
      </c>
      <c r="AO89" s="58" t="s">
        <v>248</v>
      </c>
      <c r="AP89" s="58" t="s">
        <v>249</v>
      </c>
      <c r="AQ89" s="94" t="str">
        <f t="shared" si="47"/>
        <v>PROBABILIDAD</v>
      </c>
      <c r="AR89" s="92"/>
      <c r="AS89" s="93"/>
      <c r="AT89" s="60" t="str">
        <f t="shared" si="48"/>
        <v>Media</v>
      </c>
      <c r="AU89" s="60">
        <f t="shared" si="49"/>
        <v>0.48</v>
      </c>
      <c r="AV89" s="56" t="str">
        <f t="shared" si="50"/>
        <v>Leve</v>
      </c>
      <c r="AW89" s="60" t="str">
        <f t="shared" si="51"/>
        <v>20%</v>
      </c>
      <c r="AX89" s="94" t="str">
        <f t="shared" si="52"/>
        <v>Moderado</v>
      </c>
      <c r="AY89" s="93"/>
      <c r="AZ89" s="58" t="s">
        <v>101</v>
      </c>
      <c r="BA89" s="91" t="s">
        <v>627</v>
      </c>
      <c r="BB89" s="92"/>
      <c r="BC89" s="92"/>
      <c r="BD89" s="93"/>
      <c r="BE89" s="91" t="s">
        <v>628</v>
      </c>
      <c r="BF89" s="92"/>
      <c r="BG89" s="93"/>
      <c r="BH89" s="91" t="s">
        <v>446</v>
      </c>
      <c r="BI89" s="92"/>
      <c r="BJ89" s="93"/>
      <c r="BK89" s="91" t="s">
        <v>629</v>
      </c>
      <c r="BL89" s="92"/>
      <c r="BM89" s="92"/>
      <c r="BN89" s="93"/>
      <c r="BO89" s="91" t="s">
        <v>630</v>
      </c>
      <c r="BP89" s="92"/>
      <c r="BQ89" s="92"/>
      <c r="BR89" s="93"/>
      <c r="BS89" s="75"/>
      <c r="BT89" s="76"/>
      <c r="BU89" s="77"/>
      <c r="BV89" s="75"/>
      <c r="BW89" s="76"/>
      <c r="BX89" s="77"/>
      <c r="BY89" s="75"/>
      <c r="BZ89" s="76"/>
      <c r="CA89" s="77"/>
      <c r="CB89" s="75"/>
      <c r="CC89" s="76"/>
      <c r="CD89" s="77"/>
    </row>
    <row r="90" spans="2:82" s="21" customFormat="1" ht="80.099999999999994" customHeight="1" thickBot="1">
      <c r="B90" s="47" t="s">
        <v>218</v>
      </c>
      <c r="C90" s="91" t="s">
        <v>10</v>
      </c>
      <c r="D90" s="92"/>
      <c r="E90" s="93"/>
      <c r="F90" s="91" t="s">
        <v>26</v>
      </c>
      <c r="G90" s="92"/>
      <c r="H90" s="92"/>
      <c r="I90" s="93"/>
      <c r="J90" s="91" t="s">
        <v>631</v>
      </c>
      <c r="K90" s="92"/>
      <c r="L90" s="93"/>
      <c r="M90" s="91" t="s">
        <v>3</v>
      </c>
      <c r="N90" s="92"/>
      <c r="O90" s="93"/>
      <c r="P90" s="91" t="s">
        <v>632</v>
      </c>
      <c r="Q90" s="92"/>
      <c r="R90" s="92"/>
      <c r="S90" s="93"/>
      <c r="T90" s="91" t="s">
        <v>39</v>
      </c>
      <c r="U90" s="92"/>
      <c r="V90" s="93"/>
      <c r="W90" s="91" t="s">
        <v>68</v>
      </c>
      <c r="X90" s="93"/>
      <c r="Y90" s="56" t="str">
        <f t="shared" si="43"/>
        <v>Alta</v>
      </c>
      <c r="Z90" s="56" t="str">
        <f t="shared" si="44"/>
        <v>80%</v>
      </c>
      <c r="AA90" s="82" t="s">
        <v>63</v>
      </c>
      <c r="AB90" s="83"/>
      <c r="AC90" s="48" t="str">
        <f>IF(AA90&lt;=" "," ",IF(AA90='TABLAS DE CRITERIOS'!$F$5,"Leve",IF(AA90='TABLAS DE CRITERIOS'!$F$6,"Menor",IF(FORMATO!AA90='TABLAS DE CRITERIOS'!$F$7,"Moderado",IF(FORMATO!AA90='TABLAS DE CRITERIOS'!$F$8,"Mayor",IF(AA90='TABLAS DE CRITERIOS'!$F$9,"Catastrófico"))))))</f>
        <v>Moderado</v>
      </c>
      <c r="AD90" s="64" t="str">
        <f t="shared" si="71"/>
        <v>60%</v>
      </c>
      <c r="AE90" s="84" t="str">
        <f t="shared" si="72"/>
        <v>Alto</v>
      </c>
      <c r="AF90" s="85"/>
      <c r="AG90" s="91" t="s">
        <v>626</v>
      </c>
      <c r="AH90" s="92"/>
      <c r="AI90" s="92"/>
      <c r="AJ90" s="93"/>
      <c r="AK90" s="58" t="s">
        <v>79</v>
      </c>
      <c r="AL90" s="58" t="s">
        <v>84</v>
      </c>
      <c r="AM90" s="59" t="str">
        <f t="shared" si="26"/>
        <v>40%</v>
      </c>
      <c r="AN90" s="58" t="s">
        <v>90</v>
      </c>
      <c r="AO90" s="58"/>
      <c r="AP90" s="58" t="s">
        <v>249</v>
      </c>
      <c r="AQ90" s="94" t="str">
        <f t="shared" si="47"/>
        <v>PROBABILIDAD</v>
      </c>
      <c r="AR90" s="92"/>
      <c r="AS90" s="93"/>
      <c r="AT90" s="60" t="str">
        <f t="shared" si="48"/>
        <v>Media</v>
      </c>
      <c r="AU90" s="60">
        <f t="shared" si="49"/>
        <v>0.48</v>
      </c>
      <c r="AV90" s="56" t="str">
        <f t="shared" si="50"/>
        <v>Moderado</v>
      </c>
      <c r="AW90" s="60" t="str">
        <f t="shared" si="51"/>
        <v>60%</v>
      </c>
      <c r="AX90" s="94" t="str">
        <f t="shared" si="52"/>
        <v>Moderado</v>
      </c>
      <c r="AY90" s="93"/>
      <c r="AZ90" s="58" t="s">
        <v>101</v>
      </c>
      <c r="BA90" s="91" t="s">
        <v>633</v>
      </c>
      <c r="BB90" s="92"/>
      <c r="BC90" s="92"/>
      <c r="BD90" s="93"/>
      <c r="BE90" s="91" t="s">
        <v>634</v>
      </c>
      <c r="BF90" s="92"/>
      <c r="BG90" s="93"/>
      <c r="BH90" s="91" t="s">
        <v>446</v>
      </c>
      <c r="BI90" s="92"/>
      <c r="BJ90" s="93"/>
      <c r="BK90" s="91" t="s">
        <v>635</v>
      </c>
      <c r="BL90" s="92"/>
      <c r="BM90" s="92"/>
      <c r="BN90" s="93"/>
      <c r="BO90" s="91" t="s">
        <v>630</v>
      </c>
      <c r="BP90" s="92"/>
      <c r="BQ90" s="92"/>
      <c r="BR90" s="93"/>
      <c r="BS90" s="75"/>
      <c r="BT90" s="76"/>
      <c r="BU90" s="77"/>
      <c r="BV90" s="75"/>
      <c r="BW90" s="76"/>
      <c r="BX90" s="77"/>
      <c r="BY90" s="75"/>
      <c r="BZ90" s="76"/>
      <c r="CA90" s="77"/>
      <c r="CB90" s="75"/>
      <c r="CC90" s="76"/>
      <c r="CD90" s="77"/>
    </row>
    <row r="91" spans="2:82" s="21" customFormat="1" ht="80.099999999999994" customHeight="1" thickBot="1">
      <c r="B91" s="47" t="s">
        <v>219</v>
      </c>
      <c r="C91" s="91" t="s">
        <v>10</v>
      </c>
      <c r="D91" s="92"/>
      <c r="E91" s="93"/>
      <c r="F91" s="91" t="s">
        <v>26</v>
      </c>
      <c r="G91" s="92"/>
      <c r="H91" s="92"/>
      <c r="I91" s="93"/>
      <c r="J91" s="91" t="s">
        <v>636</v>
      </c>
      <c r="K91" s="92"/>
      <c r="L91" s="93"/>
      <c r="M91" s="91" t="s">
        <v>3</v>
      </c>
      <c r="N91" s="92"/>
      <c r="O91" s="93"/>
      <c r="P91" s="91" t="s">
        <v>637</v>
      </c>
      <c r="Q91" s="92"/>
      <c r="R91" s="92"/>
      <c r="S91" s="93"/>
      <c r="T91" s="91" t="s">
        <v>39</v>
      </c>
      <c r="U91" s="92"/>
      <c r="V91" s="93"/>
      <c r="W91" s="91" t="s">
        <v>68</v>
      </c>
      <c r="X91" s="93"/>
      <c r="Y91" s="56" t="str">
        <f t="shared" si="43"/>
        <v>Alta</v>
      </c>
      <c r="Z91" s="56" t="str">
        <f t="shared" si="44"/>
        <v>80%</v>
      </c>
      <c r="AA91" s="82" t="s">
        <v>63</v>
      </c>
      <c r="AB91" s="83"/>
      <c r="AC91" s="48" t="str">
        <f>IF(AA91&lt;=" "," ",IF(AA91='TABLAS DE CRITERIOS'!$F$5,"Leve",IF(AA91='TABLAS DE CRITERIOS'!$F$6,"Menor",IF(FORMATO!AA91='TABLAS DE CRITERIOS'!$F$7,"Moderado",IF(FORMATO!AA91='TABLAS DE CRITERIOS'!$F$8,"Mayor",IF(AA91='TABLAS DE CRITERIOS'!$F$9,"Catastrófico"))))))</f>
        <v>Moderado</v>
      </c>
      <c r="AD91" s="64" t="str">
        <f t="shared" si="71"/>
        <v>60%</v>
      </c>
      <c r="AE91" s="84" t="str">
        <f t="shared" si="72"/>
        <v>Alto</v>
      </c>
      <c r="AF91" s="85"/>
      <c r="AG91" s="91" t="s">
        <v>638</v>
      </c>
      <c r="AH91" s="92"/>
      <c r="AI91" s="92"/>
      <c r="AJ91" s="93"/>
      <c r="AK91" s="58" t="s">
        <v>79</v>
      </c>
      <c r="AL91" s="58" t="s">
        <v>84</v>
      </c>
      <c r="AM91" s="59" t="str">
        <f t="shared" si="26"/>
        <v>40%</v>
      </c>
      <c r="AN91" s="58" t="s">
        <v>90</v>
      </c>
      <c r="AO91" s="58" t="s">
        <v>248</v>
      </c>
      <c r="AP91" s="58" t="s">
        <v>256</v>
      </c>
      <c r="AQ91" s="94" t="str">
        <f t="shared" si="47"/>
        <v>PROBABILIDAD</v>
      </c>
      <c r="AR91" s="92"/>
      <c r="AS91" s="93"/>
      <c r="AT91" s="60" t="str">
        <f t="shared" si="48"/>
        <v>Media</v>
      </c>
      <c r="AU91" s="60">
        <f t="shared" si="49"/>
        <v>0.48</v>
      </c>
      <c r="AV91" s="56" t="str">
        <f t="shared" si="50"/>
        <v>Moderado</v>
      </c>
      <c r="AW91" s="60" t="str">
        <f t="shared" si="51"/>
        <v>60%</v>
      </c>
      <c r="AX91" s="94" t="str">
        <f t="shared" si="52"/>
        <v>Moderado</v>
      </c>
      <c r="AY91" s="93"/>
      <c r="AZ91" s="58" t="s">
        <v>101</v>
      </c>
      <c r="BA91" s="91" t="s">
        <v>639</v>
      </c>
      <c r="BB91" s="92"/>
      <c r="BC91" s="92"/>
      <c r="BD91" s="93"/>
      <c r="BE91" s="91" t="s">
        <v>634</v>
      </c>
      <c r="BF91" s="92"/>
      <c r="BG91" s="93"/>
      <c r="BH91" s="91" t="s">
        <v>446</v>
      </c>
      <c r="BI91" s="92"/>
      <c r="BJ91" s="93"/>
      <c r="BK91" s="91" t="s">
        <v>640</v>
      </c>
      <c r="BL91" s="92"/>
      <c r="BM91" s="92"/>
      <c r="BN91" s="93"/>
      <c r="BO91" s="91" t="s">
        <v>630</v>
      </c>
      <c r="BP91" s="92"/>
      <c r="BQ91" s="92"/>
      <c r="BR91" s="93"/>
      <c r="BS91" s="75"/>
      <c r="BT91" s="76"/>
      <c r="BU91" s="77"/>
      <c r="BV91" s="75"/>
      <c r="BW91" s="76"/>
      <c r="BX91" s="77"/>
      <c r="BY91" s="75"/>
      <c r="BZ91" s="76"/>
      <c r="CA91" s="77"/>
      <c r="CB91" s="75"/>
      <c r="CC91" s="76"/>
      <c r="CD91" s="77"/>
    </row>
    <row r="92" spans="2:82" s="21" customFormat="1" ht="80.099999999999994" customHeight="1" thickBot="1">
      <c r="B92" s="47" t="s">
        <v>220</v>
      </c>
      <c r="C92" s="91" t="s">
        <v>10</v>
      </c>
      <c r="D92" s="92"/>
      <c r="E92" s="93"/>
      <c r="F92" s="91" t="s">
        <v>26</v>
      </c>
      <c r="G92" s="92"/>
      <c r="H92" s="92"/>
      <c r="I92" s="93"/>
      <c r="J92" s="91" t="s">
        <v>641</v>
      </c>
      <c r="K92" s="92"/>
      <c r="L92" s="93"/>
      <c r="M92" s="91" t="s">
        <v>3</v>
      </c>
      <c r="N92" s="92"/>
      <c r="O92" s="93"/>
      <c r="P92" s="91" t="s">
        <v>642</v>
      </c>
      <c r="Q92" s="92"/>
      <c r="R92" s="92"/>
      <c r="S92" s="93"/>
      <c r="T92" s="91" t="s">
        <v>43</v>
      </c>
      <c r="U92" s="92"/>
      <c r="V92" s="93"/>
      <c r="W92" s="91" t="s">
        <v>69</v>
      </c>
      <c r="X92" s="93"/>
      <c r="Y92" s="56" t="str">
        <f t="shared" si="43"/>
        <v>Media</v>
      </c>
      <c r="Z92" s="56" t="str">
        <f t="shared" si="44"/>
        <v>60%</v>
      </c>
      <c r="AA92" s="82" t="s">
        <v>63</v>
      </c>
      <c r="AB92" s="83"/>
      <c r="AC92" s="48" t="str">
        <f>IF(AA92&lt;=" "," ",IF(AA92='TABLAS DE CRITERIOS'!$F$5,"Leve",IF(AA92='TABLAS DE CRITERIOS'!$F$6,"Menor",IF(FORMATO!AA92='TABLAS DE CRITERIOS'!$F$7,"Moderado",IF(FORMATO!AA92='TABLAS DE CRITERIOS'!$F$8,"Mayor",IF(AA92='TABLAS DE CRITERIOS'!$F$9,"Catastrófico"))))))</f>
        <v>Moderado</v>
      </c>
      <c r="AD92" s="64" t="str">
        <f t="shared" si="71"/>
        <v>60%</v>
      </c>
      <c r="AE92" s="84" t="str">
        <f t="shared" si="72"/>
        <v>Moderado</v>
      </c>
      <c r="AF92" s="85"/>
      <c r="AG92" s="91" t="s">
        <v>643</v>
      </c>
      <c r="AH92" s="92"/>
      <c r="AI92" s="92"/>
      <c r="AJ92" s="93"/>
      <c r="AK92" s="58" t="s">
        <v>79</v>
      </c>
      <c r="AL92" s="58" t="s">
        <v>84</v>
      </c>
      <c r="AM92" s="59" t="str">
        <f t="shared" si="26"/>
        <v>40%</v>
      </c>
      <c r="AN92" s="58" t="s">
        <v>90</v>
      </c>
      <c r="AO92" s="58" t="s">
        <v>248</v>
      </c>
      <c r="AP92" s="58" t="s">
        <v>249</v>
      </c>
      <c r="AQ92" s="94" t="str">
        <f t="shared" si="47"/>
        <v>PROBABILIDAD</v>
      </c>
      <c r="AR92" s="92"/>
      <c r="AS92" s="93"/>
      <c r="AT92" s="60" t="str">
        <f t="shared" si="48"/>
        <v>Baja</v>
      </c>
      <c r="AU92" s="60">
        <f t="shared" si="49"/>
        <v>0.36</v>
      </c>
      <c r="AV92" s="56" t="str">
        <f t="shared" si="50"/>
        <v>Moderado</v>
      </c>
      <c r="AW92" s="60" t="str">
        <f t="shared" si="51"/>
        <v>60%</v>
      </c>
      <c r="AX92" s="94" t="str">
        <f t="shared" si="52"/>
        <v>Moderado</v>
      </c>
      <c r="AY92" s="93"/>
      <c r="AZ92" s="58" t="s">
        <v>101</v>
      </c>
      <c r="BA92" s="91" t="s">
        <v>644</v>
      </c>
      <c r="BB92" s="92"/>
      <c r="BC92" s="92"/>
      <c r="BD92" s="93"/>
      <c r="BE92" s="91" t="s">
        <v>488</v>
      </c>
      <c r="BF92" s="92"/>
      <c r="BG92" s="93"/>
      <c r="BH92" s="91" t="s">
        <v>446</v>
      </c>
      <c r="BI92" s="92"/>
      <c r="BJ92" s="93"/>
      <c r="BK92" s="91" t="s">
        <v>645</v>
      </c>
      <c r="BL92" s="92"/>
      <c r="BM92" s="92"/>
      <c r="BN92" s="93"/>
      <c r="BO92" s="91" t="s">
        <v>646</v>
      </c>
      <c r="BP92" s="92"/>
      <c r="BQ92" s="92"/>
      <c r="BR92" s="93"/>
      <c r="BS92" s="75"/>
      <c r="BT92" s="76"/>
      <c r="BU92" s="77"/>
      <c r="BV92" s="75"/>
      <c r="BW92" s="76"/>
      <c r="BX92" s="77"/>
      <c r="BY92" s="75"/>
      <c r="BZ92" s="76"/>
      <c r="CA92" s="77"/>
      <c r="CB92" s="75"/>
      <c r="CC92" s="76"/>
      <c r="CD92" s="77"/>
    </row>
    <row r="93" spans="2:82" s="21" customFormat="1" ht="80.099999999999994" customHeight="1" thickBot="1">
      <c r="B93" s="47" t="s">
        <v>221</v>
      </c>
      <c r="C93" s="91" t="s">
        <v>10</v>
      </c>
      <c r="D93" s="92"/>
      <c r="E93" s="93"/>
      <c r="F93" s="91" t="s">
        <v>26</v>
      </c>
      <c r="G93" s="92"/>
      <c r="H93" s="92"/>
      <c r="I93" s="93"/>
      <c r="J93" s="91" t="s">
        <v>647</v>
      </c>
      <c r="K93" s="92"/>
      <c r="L93" s="93"/>
      <c r="M93" s="91" t="s">
        <v>3</v>
      </c>
      <c r="N93" s="92"/>
      <c r="O93" s="93"/>
      <c r="P93" s="91" t="s">
        <v>648</v>
      </c>
      <c r="Q93" s="92"/>
      <c r="R93" s="92"/>
      <c r="S93" s="93"/>
      <c r="T93" s="91" t="s">
        <v>39</v>
      </c>
      <c r="U93" s="92"/>
      <c r="V93" s="93"/>
      <c r="W93" s="91" t="s">
        <v>69</v>
      </c>
      <c r="X93" s="93"/>
      <c r="Y93" s="56" t="str">
        <f t="shared" si="43"/>
        <v>Media</v>
      </c>
      <c r="Z93" s="56" t="str">
        <f t="shared" si="44"/>
        <v>60%</v>
      </c>
      <c r="AA93" s="91" t="s">
        <v>62</v>
      </c>
      <c r="AB93" s="93"/>
      <c r="AC93" s="57" t="str">
        <f>IF(AA93&lt;=" "," ",IF(AA93='[10]TABLAS DE CRITERIOS'!$F$5,"Leve",IF(AA93='[10]TABLAS DE CRITERIOS'!$F$6,"Menor",IF([10]FORMATO!AA93='[10]TABLAS DE CRITERIOS'!$F$7,"Moderado",IF([10]FORMATO!AA93='[10]TABLAS DE CRITERIOS'!$F$8,"Mayor",IF(AA93='[10]TABLAS DE CRITERIOS'!$F$9,"Catastrófico"))))))</f>
        <v>Menor</v>
      </c>
      <c r="AD93" s="56" t="str">
        <f t="shared" si="71"/>
        <v>40%</v>
      </c>
      <c r="AE93" s="94" t="str">
        <f t="shared" si="72"/>
        <v>Moderado</v>
      </c>
      <c r="AF93" s="93"/>
      <c r="AG93" s="91" t="s">
        <v>649</v>
      </c>
      <c r="AH93" s="92"/>
      <c r="AI93" s="92"/>
      <c r="AJ93" s="93"/>
      <c r="AK93" s="58" t="s">
        <v>79</v>
      </c>
      <c r="AL93" s="58" t="s">
        <v>84</v>
      </c>
      <c r="AM93" s="59" t="str">
        <f t="shared" si="26"/>
        <v>40%</v>
      </c>
      <c r="AN93" s="58" t="s">
        <v>90</v>
      </c>
      <c r="AO93" s="58" t="s">
        <v>248</v>
      </c>
      <c r="AP93" s="58" t="s">
        <v>256</v>
      </c>
      <c r="AQ93" s="94" t="str">
        <f t="shared" si="47"/>
        <v>PROBABILIDAD</v>
      </c>
      <c r="AR93" s="92"/>
      <c r="AS93" s="93"/>
      <c r="AT93" s="60" t="str">
        <f t="shared" si="48"/>
        <v>Baja</v>
      </c>
      <c r="AU93" s="60">
        <f t="shared" si="49"/>
        <v>0.36</v>
      </c>
      <c r="AV93" s="56" t="str">
        <f t="shared" si="50"/>
        <v>Menor</v>
      </c>
      <c r="AW93" s="60" t="str">
        <f t="shared" si="51"/>
        <v>40%</v>
      </c>
      <c r="AX93" s="94" t="str">
        <f t="shared" si="52"/>
        <v>Moderado</v>
      </c>
      <c r="AY93" s="93"/>
      <c r="AZ93" s="58" t="s">
        <v>101</v>
      </c>
      <c r="BA93" s="91" t="s">
        <v>650</v>
      </c>
      <c r="BB93" s="92"/>
      <c r="BC93" s="92"/>
      <c r="BD93" s="93"/>
      <c r="BE93" s="91" t="s">
        <v>634</v>
      </c>
      <c r="BF93" s="92"/>
      <c r="BG93" s="93"/>
      <c r="BH93" s="91" t="s">
        <v>446</v>
      </c>
      <c r="BI93" s="92"/>
      <c r="BJ93" s="93"/>
      <c r="BK93" s="91" t="s">
        <v>651</v>
      </c>
      <c r="BL93" s="92"/>
      <c r="BM93" s="92"/>
      <c r="BN93" s="93"/>
      <c r="BO93" s="91" t="s">
        <v>652</v>
      </c>
      <c r="BP93" s="92"/>
      <c r="BQ93" s="92"/>
      <c r="BR93" s="93"/>
      <c r="BS93" s="75"/>
      <c r="BT93" s="76"/>
      <c r="BU93" s="77"/>
      <c r="BV93" s="75"/>
      <c r="BW93" s="76"/>
      <c r="BX93" s="77"/>
      <c r="BY93" s="75"/>
      <c r="BZ93" s="76"/>
      <c r="CA93" s="77"/>
      <c r="CB93" s="75"/>
      <c r="CC93" s="76"/>
      <c r="CD93" s="77"/>
    </row>
    <row r="94" spans="2:82" s="21" customFormat="1" ht="80.099999999999994" customHeight="1" thickBot="1">
      <c r="B94" s="47" t="s">
        <v>222</v>
      </c>
      <c r="C94" s="91" t="s">
        <v>10</v>
      </c>
      <c r="D94" s="92"/>
      <c r="E94" s="93"/>
      <c r="F94" s="91" t="s">
        <v>26</v>
      </c>
      <c r="G94" s="92"/>
      <c r="H94" s="92"/>
      <c r="I94" s="93"/>
      <c r="J94" s="91" t="s">
        <v>653</v>
      </c>
      <c r="K94" s="92"/>
      <c r="L94" s="93"/>
      <c r="M94" s="91" t="s">
        <v>3</v>
      </c>
      <c r="N94" s="92"/>
      <c r="O94" s="93"/>
      <c r="P94" s="91" t="s">
        <v>654</v>
      </c>
      <c r="Q94" s="92"/>
      <c r="R94" s="92"/>
      <c r="S94" s="93"/>
      <c r="T94" s="91" t="s">
        <v>41</v>
      </c>
      <c r="U94" s="92"/>
      <c r="V94" s="93"/>
      <c r="W94" s="91" t="s">
        <v>69</v>
      </c>
      <c r="X94" s="93"/>
      <c r="Y94" s="56" t="str">
        <f t="shared" si="43"/>
        <v>Media</v>
      </c>
      <c r="Z94" s="56" t="str">
        <f t="shared" si="44"/>
        <v>60%</v>
      </c>
      <c r="AA94" s="91" t="s">
        <v>62</v>
      </c>
      <c r="AB94" s="93"/>
      <c r="AC94" s="57" t="str">
        <f>IF(AA94&lt;=" "," ",IF(AA94='[10]TABLAS DE CRITERIOS'!$F$5,"Leve",IF(AA94='[10]TABLAS DE CRITERIOS'!$F$6,"Menor",IF([10]FORMATO!AA94='[10]TABLAS DE CRITERIOS'!$F$7,"Moderado",IF([10]FORMATO!AA94='[10]TABLAS DE CRITERIOS'!$F$8,"Mayor",IF(AA94='[10]TABLAS DE CRITERIOS'!$F$9,"Catastrófico"))))))</f>
        <v>Menor</v>
      </c>
      <c r="AD94" s="56" t="str">
        <f t="shared" si="71"/>
        <v>40%</v>
      </c>
      <c r="AE94" s="94" t="str">
        <f t="shared" si="72"/>
        <v>Moderado</v>
      </c>
      <c r="AF94" s="93"/>
      <c r="AG94" s="91" t="s">
        <v>655</v>
      </c>
      <c r="AH94" s="92"/>
      <c r="AI94" s="92"/>
      <c r="AJ94" s="93"/>
      <c r="AK94" s="58" t="s">
        <v>79</v>
      </c>
      <c r="AL94" s="58" t="s">
        <v>84</v>
      </c>
      <c r="AM94" s="59" t="str">
        <f t="shared" si="26"/>
        <v>40%</v>
      </c>
      <c r="AN94" s="58" t="s">
        <v>89</v>
      </c>
      <c r="AO94" s="58" t="s">
        <v>248</v>
      </c>
      <c r="AP94" s="58" t="s">
        <v>249</v>
      </c>
      <c r="AQ94" s="94" t="str">
        <f t="shared" si="47"/>
        <v>PROBABILIDAD</v>
      </c>
      <c r="AR94" s="92"/>
      <c r="AS94" s="93"/>
      <c r="AT94" s="60" t="str">
        <f t="shared" si="48"/>
        <v>Baja</v>
      </c>
      <c r="AU94" s="60">
        <f t="shared" si="49"/>
        <v>0.36</v>
      </c>
      <c r="AV94" s="56" t="str">
        <f t="shared" si="50"/>
        <v>Menor</v>
      </c>
      <c r="AW94" s="60" t="str">
        <f t="shared" si="51"/>
        <v>40%</v>
      </c>
      <c r="AX94" s="94" t="str">
        <f t="shared" si="52"/>
        <v>Moderado</v>
      </c>
      <c r="AY94" s="93"/>
      <c r="AZ94" s="58" t="s">
        <v>101</v>
      </c>
      <c r="BA94" s="91" t="s">
        <v>656</v>
      </c>
      <c r="BB94" s="92"/>
      <c r="BC94" s="92"/>
      <c r="BD94" s="93"/>
      <c r="BE94" s="91" t="s">
        <v>634</v>
      </c>
      <c r="BF94" s="92"/>
      <c r="BG94" s="93"/>
      <c r="BH94" s="91" t="s">
        <v>446</v>
      </c>
      <c r="BI94" s="92"/>
      <c r="BJ94" s="93"/>
      <c r="BK94" s="91" t="s">
        <v>657</v>
      </c>
      <c r="BL94" s="92"/>
      <c r="BM94" s="92"/>
      <c r="BN94" s="93"/>
      <c r="BO94" s="97" t="s">
        <v>652</v>
      </c>
      <c r="BP94" s="98"/>
      <c r="BQ94" s="98"/>
      <c r="BR94" s="99"/>
      <c r="BS94" s="75"/>
      <c r="BT94" s="76"/>
      <c r="BU94" s="77"/>
      <c r="BV94" s="75"/>
      <c r="BW94" s="76"/>
      <c r="BX94" s="77"/>
      <c r="BY94" s="75"/>
      <c r="BZ94" s="76"/>
      <c r="CA94" s="77"/>
      <c r="CB94" s="75"/>
      <c r="CC94" s="76"/>
      <c r="CD94" s="77"/>
    </row>
    <row r="95" spans="2:82" s="21" customFormat="1" ht="80.099999999999994" customHeight="1" thickBot="1">
      <c r="B95" s="47" t="s">
        <v>223</v>
      </c>
      <c r="C95" s="91" t="s">
        <v>10</v>
      </c>
      <c r="D95" s="92"/>
      <c r="E95" s="93"/>
      <c r="F95" s="91" t="s">
        <v>26</v>
      </c>
      <c r="G95" s="92"/>
      <c r="H95" s="92"/>
      <c r="I95" s="93"/>
      <c r="J95" s="91" t="s">
        <v>658</v>
      </c>
      <c r="K95" s="92"/>
      <c r="L95" s="93"/>
      <c r="M95" s="91" t="s">
        <v>3</v>
      </c>
      <c r="N95" s="92"/>
      <c r="O95" s="93"/>
      <c r="P95" s="91" t="s">
        <v>659</v>
      </c>
      <c r="Q95" s="92"/>
      <c r="R95" s="92"/>
      <c r="S95" s="93"/>
      <c r="T95" s="91" t="s">
        <v>43</v>
      </c>
      <c r="U95" s="92"/>
      <c r="V95" s="93"/>
      <c r="W95" s="91" t="s">
        <v>68</v>
      </c>
      <c r="X95" s="93"/>
      <c r="Y95" s="56" t="str">
        <f t="shared" si="43"/>
        <v>Alta</v>
      </c>
      <c r="Z95" s="56" t="str">
        <f t="shared" si="44"/>
        <v>80%</v>
      </c>
      <c r="AA95" s="82" t="s">
        <v>63</v>
      </c>
      <c r="AB95" s="83"/>
      <c r="AC95" s="48" t="str">
        <f>IF(AA95&lt;=" "," ",IF(AA95='TABLAS DE CRITERIOS'!$F$5,"Leve",IF(AA95='TABLAS DE CRITERIOS'!$F$6,"Menor",IF(FORMATO!AA95='TABLAS DE CRITERIOS'!$F$7,"Moderado",IF(FORMATO!AA95='TABLAS DE CRITERIOS'!$F$8,"Mayor",IF(AA95='TABLAS DE CRITERIOS'!$F$9,"Catastrófico"))))))</f>
        <v>Moderado</v>
      </c>
      <c r="AD95" s="64" t="str">
        <f t="shared" si="71"/>
        <v>60%</v>
      </c>
      <c r="AE95" s="84" t="str">
        <f t="shared" si="72"/>
        <v>Alto</v>
      </c>
      <c r="AF95" s="85"/>
      <c r="AG95" s="91" t="s">
        <v>660</v>
      </c>
      <c r="AH95" s="92"/>
      <c r="AI95" s="92"/>
      <c r="AJ95" s="93"/>
      <c r="AK95" s="58" t="s">
        <v>79</v>
      </c>
      <c r="AL95" s="58" t="s">
        <v>84</v>
      </c>
      <c r="AM95" s="59" t="str">
        <f t="shared" si="26"/>
        <v>40%</v>
      </c>
      <c r="AN95" s="58" t="s">
        <v>89</v>
      </c>
      <c r="AO95" s="58" t="s">
        <v>248</v>
      </c>
      <c r="AP95" s="58" t="s">
        <v>249</v>
      </c>
      <c r="AQ95" s="94" t="str">
        <f t="shared" si="47"/>
        <v>PROBABILIDAD</v>
      </c>
      <c r="AR95" s="92"/>
      <c r="AS95" s="93"/>
      <c r="AT95" s="60" t="str">
        <f t="shared" si="48"/>
        <v>Media</v>
      </c>
      <c r="AU95" s="60">
        <f t="shared" si="49"/>
        <v>0.48</v>
      </c>
      <c r="AV95" s="56" t="str">
        <f t="shared" si="50"/>
        <v>Moderado</v>
      </c>
      <c r="AW95" s="60" t="str">
        <f t="shared" si="51"/>
        <v>60%</v>
      </c>
      <c r="AX95" s="94" t="str">
        <f t="shared" si="52"/>
        <v>Moderado</v>
      </c>
      <c r="AY95" s="93"/>
      <c r="AZ95" s="58" t="s">
        <v>101</v>
      </c>
      <c r="BA95" s="91" t="s">
        <v>661</v>
      </c>
      <c r="BB95" s="92"/>
      <c r="BC95" s="92"/>
      <c r="BD95" s="93"/>
      <c r="BE95" s="91" t="s">
        <v>634</v>
      </c>
      <c r="BF95" s="92"/>
      <c r="BG95" s="93"/>
      <c r="BH95" s="91" t="s">
        <v>446</v>
      </c>
      <c r="BI95" s="92"/>
      <c r="BJ95" s="93"/>
      <c r="BK95" s="100" t="s">
        <v>662</v>
      </c>
      <c r="BL95" s="101"/>
      <c r="BM95" s="101"/>
      <c r="BN95" s="102"/>
      <c r="BO95" s="97" t="s">
        <v>652</v>
      </c>
      <c r="BP95" s="98"/>
      <c r="BQ95" s="98"/>
      <c r="BR95" s="99"/>
      <c r="BS95" s="75"/>
      <c r="BT95" s="76"/>
      <c r="BU95" s="77"/>
      <c r="BV95" s="75"/>
      <c r="BW95" s="76"/>
      <c r="BX95" s="77"/>
      <c r="BY95" s="75"/>
      <c r="BZ95" s="76"/>
      <c r="CA95" s="77"/>
      <c r="CB95" s="75"/>
      <c r="CC95" s="76"/>
      <c r="CD95" s="77"/>
    </row>
    <row r="96" spans="2:82" s="21" customFormat="1" ht="80.099999999999994" customHeight="1" thickBot="1">
      <c r="B96" s="47" t="s">
        <v>224</v>
      </c>
      <c r="C96" s="91" t="s">
        <v>10</v>
      </c>
      <c r="D96" s="92"/>
      <c r="E96" s="93"/>
      <c r="F96" s="91" t="s">
        <v>26</v>
      </c>
      <c r="G96" s="92"/>
      <c r="H96" s="92"/>
      <c r="I96" s="93"/>
      <c r="J96" s="91" t="s">
        <v>663</v>
      </c>
      <c r="K96" s="92"/>
      <c r="L96" s="93"/>
      <c r="M96" s="91" t="s">
        <v>3</v>
      </c>
      <c r="N96" s="92"/>
      <c r="O96" s="93"/>
      <c r="P96" s="91" t="s">
        <v>664</v>
      </c>
      <c r="Q96" s="92"/>
      <c r="R96" s="92"/>
      <c r="S96" s="93"/>
      <c r="T96" s="91" t="s">
        <v>41</v>
      </c>
      <c r="U96" s="92"/>
      <c r="V96" s="93"/>
      <c r="W96" s="91" t="s">
        <v>68</v>
      </c>
      <c r="X96" s="93"/>
      <c r="Y96" s="56" t="str">
        <f t="shared" si="43"/>
        <v>Alta</v>
      </c>
      <c r="Z96" s="56" t="str">
        <f t="shared" si="44"/>
        <v>80%</v>
      </c>
      <c r="AA96" s="91" t="s">
        <v>64</v>
      </c>
      <c r="AB96" s="93"/>
      <c r="AC96" s="48" t="str">
        <f>IF(AA96&lt;=" "," ",IF(AA96='TABLAS DE CRITERIOS'!$F$5,"Leve",IF(AA96='TABLAS DE CRITERIOS'!$F$6,"Menor",IF(FORMATO!AA96='TABLAS DE CRITERIOS'!$F$7,"Moderado",IF(FORMATO!AA96='TABLAS DE CRITERIOS'!$F$8,"Mayor",IF(AA96='TABLAS DE CRITERIOS'!$F$9,"Catastrófico"))))))</f>
        <v>Mayor</v>
      </c>
      <c r="AD96" s="64" t="str">
        <f t="shared" ref="AD96:AD99" si="73">IF(AC96="Leve","20%",IF(AC96="Menor","40%",IF(AC96="Moderado","60%",IF(AC96="Mayor","80%",IF(AC96="Catastrófico","100%"," ")))))</f>
        <v>80%</v>
      </c>
      <c r="AE96" s="84" t="str">
        <f t="shared" ref="AE96:AE99" si="74">IF(OR(AND(Y96="Muy Baja",AC96="Leve"),AND(Y96="Muy Baja",AC96="Menor"),AND(Y96="Baja",AC96="Leve")),"Bajo",IF(OR(AND(Y96="Muy baja",AC96="Moderado"),AND(Y96="Baja",AC96="Menor"),AND(Y96="Baja",AC96="Moderado"),AND(Y96="Media",AC96="Leve"),AND(Y96="Media",AC96="Menor"),AND(Y96="Media",AC96="Moderado"),AND(Y96="Alta",AC96="Leve"),AND(Y96="Alta",AC96="Menor")),"Moderado",IF(OR(AND(Y96="Muy Baja",AC96="Mayor"),AND(Y96="Baja",AC96="Mayor"),AND(Y96="Media",AC96="Mayor"),AND(Y96="Alta",AC96="Moderado"),AND(Y96="Alta",AC96="Mayor"),AND(Y96="Muy Alta",AC96="Leve"),AND(Y96="Muy Alta",AC96="Menor"),AND(Y96="Muy Alta",AC96="Moderado"),AND(Y96="Muy Alta",AC96="Mayor")),"Alto",IF(OR(AND(Y96="Muy Baja",AC96="Catastrófico"),AND(Y96="Baja",AC96="Catastrófico"),AND(Y96="Media",AC96="Catastrófico"),AND(Y96="Alta",AC96="Catastrófico"),AND(Y96="Muy Alta",AC96="Catastrófico")),"Extremo",""))))</f>
        <v>Alto</v>
      </c>
      <c r="AF96" s="85"/>
      <c r="AG96" s="91" t="s">
        <v>665</v>
      </c>
      <c r="AH96" s="92"/>
      <c r="AI96" s="92"/>
      <c r="AJ96" s="93"/>
      <c r="AK96" s="58" t="s">
        <v>79</v>
      </c>
      <c r="AL96" s="58" t="s">
        <v>84</v>
      </c>
      <c r="AM96" s="59" t="str">
        <f t="shared" si="26"/>
        <v>40%</v>
      </c>
      <c r="AN96" s="58" t="s">
        <v>89</v>
      </c>
      <c r="AO96" s="58" t="s">
        <v>248</v>
      </c>
      <c r="AP96" s="58" t="s">
        <v>249</v>
      </c>
      <c r="AQ96" s="94" t="str">
        <f t="shared" si="47"/>
        <v>PROBABILIDAD</v>
      </c>
      <c r="AR96" s="92"/>
      <c r="AS96" s="93"/>
      <c r="AT96" s="60" t="str">
        <f t="shared" si="48"/>
        <v>Media</v>
      </c>
      <c r="AU96" s="60">
        <f t="shared" si="49"/>
        <v>0.48</v>
      </c>
      <c r="AV96" s="56" t="str">
        <f t="shared" si="50"/>
        <v>Mayor</v>
      </c>
      <c r="AW96" s="60" t="str">
        <f t="shared" si="51"/>
        <v>80%</v>
      </c>
      <c r="AX96" s="94" t="str">
        <f t="shared" si="52"/>
        <v>Alto</v>
      </c>
      <c r="AY96" s="93"/>
      <c r="AZ96" s="58" t="s">
        <v>101</v>
      </c>
      <c r="BA96" s="91" t="s">
        <v>666</v>
      </c>
      <c r="BB96" s="92"/>
      <c r="BC96" s="92"/>
      <c r="BD96" s="93"/>
      <c r="BE96" s="91" t="s">
        <v>628</v>
      </c>
      <c r="BF96" s="92"/>
      <c r="BG96" s="93"/>
      <c r="BH96" s="91" t="s">
        <v>446</v>
      </c>
      <c r="BI96" s="92"/>
      <c r="BJ96" s="93"/>
      <c r="BK96" s="91" t="s">
        <v>667</v>
      </c>
      <c r="BL96" s="92"/>
      <c r="BM96" s="92"/>
      <c r="BN96" s="93"/>
      <c r="BO96" s="97" t="s">
        <v>652</v>
      </c>
      <c r="BP96" s="98"/>
      <c r="BQ96" s="98"/>
      <c r="BR96" s="99"/>
      <c r="BS96" s="75"/>
      <c r="BT96" s="76"/>
      <c r="BU96" s="77"/>
      <c r="BV96" s="75"/>
      <c r="BW96" s="76"/>
      <c r="BX96" s="77"/>
      <c r="BY96" s="75"/>
      <c r="BZ96" s="76"/>
      <c r="CA96" s="77"/>
      <c r="CB96" s="75"/>
      <c r="CC96" s="76"/>
      <c r="CD96" s="77"/>
    </row>
    <row r="97" spans="2:82" s="21" customFormat="1" ht="80.099999999999994" customHeight="1" thickBot="1">
      <c r="B97" s="47" t="s">
        <v>225</v>
      </c>
      <c r="C97" s="91" t="s">
        <v>10</v>
      </c>
      <c r="D97" s="92"/>
      <c r="E97" s="93"/>
      <c r="F97" s="91" t="s">
        <v>26</v>
      </c>
      <c r="G97" s="92"/>
      <c r="H97" s="92"/>
      <c r="I97" s="93"/>
      <c r="J97" s="91" t="s">
        <v>668</v>
      </c>
      <c r="K97" s="92"/>
      <c r="L97" s="93"/>
      <c r="M97" s="91" t="s">
        <v>3</v>
      </c>
      <c r="N97" s="92"/>
      <c r="O97" s="93"/>
      <c r="P97" s="91" t="s">
        <v>669</v>
      </c>
      <c r="Q97" s="92"/>
      <c r="R97" s="92"/>
      <c r="S97" s="93"/>
      <c r="T97" s="91" t="s">
        <v>41</v>
      </c>
      <c r="U97" s="92"/>
      <c r="V97" s="93"/>
      <c r="W97" s="91" t="s">
        <v>68</v>
      </c>
      <c r="X97" s="93"/>
      <c r="Y97" s="56" t="str">
        <f t="shared" si="43"/>
        <v>Alta</v>
      </c>
      <c r="Z97" s="56" t="str">
        <f t="shared" si="44"/>
        <v>80%</v>
      </c>
      <c r="AA97" s="91" t="s">
        <v>64</v>
      </c>
      <c r="AB97" s="93"/>
      <c r="AC97" s="48" t="str">
        <f>IF(AA97&lt;=" "," ",IF(AA97='TABLAS DE CRITERIOS'!$F$5,"Leve",IF(AA97='TABLAS DE CRITERIOS'!$F$6,"Menor",IF(FORMATO!AA97='TABLAS DE CRITERIOS'!$F$7,"Moderado",IF(FORMATO!AA97='TABLAS DE CRITERIOS'!$F$8,"Mayor",IF(AA97='TABLAS DE CRITERIOS'!$F$9,"Catastrófico"))))))</f>
        <v>Mayor</v>
      </c>
      <c r="AD97" s="64" t="str">
        <f t="shared" si="73"/>
        <v>80%</v>
      </c>
      <c r="AE97" s="84" t="str">
        <f t="shared" si="74"/>
        <v>Alto</v>
      </c>
      <c r="AF97" s="85"/>
      <c r="AG97" s="91" t="s">
        <v>670</v>
      </c>
      <c r="AH97" s="92"/>
      <c r="AI97" s="92"/>
      <c r="AJ97" s="93"/>
      <c r="AK97" s="58" t="s">
        <v>79</v>
      </c>
      <c r="AL97" s="58" t="s">
        <v>84</v>
      </c>
      <c r="AM97" s="59" t="str">
        <f t="shared" si="26"/>
        <v>40%</v>
      </c>
      <c r="AN97" s="58" t="s">
        <v>89</v>
      </c>
      <c r="AO97" s="58" t="s">
        <v>248</v>
      </c>
      <c r="AP97" s="58" t="s">
        <v>249</v>
      </c>
      <c r="AQ97" s="94" t="str">
        <f t="shared" si="47"/>
        <v>PROBABILIDAD</v>
      </c>
      <c r="AR97" s="92"/>
      <c r="AS97" s="93"/>
      <c r="AT97" s="60" t="str">
        <f t="shared" si="48"/>
        <v>Media</v>
      </c>
      <c r="AU97" s="60">
        <f t="shared" si="49"/>
        <v>0.48</v>
      </c>
      <c r="AV97" s="56" t="str">
        <f t="shared" si="50"/>
        <v>Mayor</v>
      </c>
      <c r="AW97" s="60" t="str">
        <f t="shared" si="51"/>
        <v>80%</v>
      </c>
      <c r="AX97" s="94" t="str">
        <f t="shared" si="52"/>
        <v>Alto</v>
      </c>
      <c r="AY97" s="93"/>
      <c r="AZ97" s="58" t="s">
        <v>101</v>
      </c>
      <c r="BA97" s="91" t="s">
        <v>671</v>
      </c>
      <c r="BB97" s="92"/>
      <c r="BC97" s="92"/>
      <c r="BD97" s="93"/>
      <c r="BE97" s="91" t="s">
        <v>634</v>
      </c>
      <c r="BF97" s="92"/>
      <c r="BG97" s="93"/>
      <c r="BH97" s="91" t="s">
        <v>446</v>
      </c>
      <c r="BI97" s="92"/>
      <c r="BJ97" s="93"/>
      <c r="BK97" s="91" t="s">
        <v>672</v>
      </c>
      <c r="BL97" s="92"/>
      <c r="BM97" s="92"/>
      <c r="BN97" s="93"/>
      <c r="BO97" s="97" t="s">
        <v>652</v>
      </c>
      <c r="BP97" s="98"/>
      <c r="BQ97" s="98"/>
      <c r="BR97" s="99"/>
      <c r="BS97" s="75"/>
      <c r="BT97" s="76"/>
      <c r="BU97" s="77"/>
      <c r="BV97" s="75"/>
      <c r="BW97" s="76"/>
      <c r="BX97" s="77"/>
      <c r="BY97" s="75"/>
      <c r="BZ97" s="76"/>
      <c r="CA97" s="77"/>
      <c r="CB97" s="75"/>
      <c r="CC97" s="76"/>
      <c r="CD97" s="77"/>
    </row>
    <row r="98" spans="2:82" s="21" customFormat="1" ht="80.099999999999994" customHeight="1" thickBot="1">
      <c r="B98" s="47" t="s">
        <v>226</v>
      </c>
      <c r="C98" s="91" t="s">
        <v>10</v>
      </c>
      <c r="D98" s="92"/>
      <c r="E98" s="93"/>
      <c r="F98" s="91" t="s">
        <v>26</v>
      </c>
      <c r="G98" s="92"/>
      <c r="H98" s="92"/>
      <c r="I98" s="93"/>
      <c r="J98" s="91" t="s">
        <v>673</v>
      </c>
      <c r="K98" s="92"/>
      <c r="L98" s="93"/>
      <c r="M98" s="91" t="s">
        <v>3</v>
      </c>
      <c r="N98" s="92"/>
      <c r="O98" s="93"/>
      <c r="P98" s="91" t="s">
        <v>674</v>
      </c>
      <c r="Q98" s="92"/>
      <c r="R98" s="92"/>
      <c r="S98" s="93"/>
      <c r="T98" s="91" t="s">
        <v>37</v>
      </c>
      <c r="U98" s="92"/>
      <c r="V98" s="93"/>
      <c r="W98" s="91" t="s">
        <v>68</v>
      </c>
      <c r="X98" s="93"/>
      <c r="Y98" s="56" t="str">
        <f t="shared" si="43"/>
        <v>Alta</v>
      </c>
      <c r="Z98" s="56" t="str">
        <f t="shared" si="44"/>
        <v>80%</v>
      </c>
      <c r="AA98" s="82" t="s">
        <v>63</v>
      </c>
      <c r="AB98" s="83"/>
      <c r="AC98" s="48" t="str">
        <f>IF(AA98&lt;=" "," ",IF(AA98='TABLAS DE CRITERIOS'!$F$5,"Leve",IF(AA98='TABLAS DE CRITERIOS'!$F$6,"Menor",IF(FORMATO!AA98='TABLAS DE CRITERIOS'!$F$7,"Moderado",IF(FORMATO!AA98='TABLAS DE CRITERIOS'!$F$8,"Mayor",IF(AA98='TABLAS DE CRITERIOS'!$F$9,"Catastrófico"))))))</f>
        <v>Moderado</v>
      </c>
      <c r="AD98" s="64" t="str">
        <f t="shared" si="73"/>
        <v>60%</v>
      </c>
      <c r="AE98" s="84" t="str">
        <f t="shared" si="74"/>
        <v>Alto</v>
      </c>
      <c r="AF98" s="85"/>
      <c r="AG98" s="91" t="s">
        <v>675</v>
      </c>
      <c r="AH98" s="92"/>
      <c r="AI98" s="92"/>
      <c r="AJ98" s="93"/>
      <c r="AK98" s="58" t="s">
        <v>79</v>
      </c>
      <c r="AL98" s="58" t="s">
        <v>84</v>
      </c>
      <c r="AM98" s="59" t="str">
        <f t="shared" si="26"/>
        <v>40%</v>
      </c>
      <c r="AN98" s="58" t="s">
        <v>89</v>
      </c>
      <c r="AO98" s="58" t="s">
        <v>248</v>
      </c>
      <c r="AP98" s="58" t="s">
        <v>249</v>
      </c>
      <c r="AQ98" s="94" t="str">
        <f t="shared" si="47"/>
        <v>PROBABILIDAD</v>
      </c>
      <c r="AR98" s="92"/>
      <c r="AS98" s="93"/>
      <c r="AT98" s="60" t="str">
        <f t="shared" si="48"/>
        <v>Media</v>
      </c>
      <c r="AU98" s="60">
        <f t="shared" si="49"/>
        <v>0.48</v>
      </c>
      <c r="AV98" s="56" t="str">
        <f t="shared" si="50"/>
        <v>Moderado</v>
      </c>
      <c r="AW98" s="60" t="str">
        <f t="shared" si="51"/>
        <v>60%</v>
      </c>
      <c r="AX98" s="94" t="str">
        <f t="shared" si="52"/>
        <v>Moderado</v>
      </c>
      <c r="AY98" s="93"/>
      <c r="AZ98" s="58" t="s">
        <v>101</v>
      </c>
      <c r="BA98" s="91" t="s">
        <v>676</v>
      </c>
      <c r="BB98" s="92"/>
      <c r="BC98" s="92"/>
      <c r="BD98" s="93"/>
      <c r="BE98" s="91" t="s">
        <v>634</v>
      </c>
      <c r="BF98" s="92"/>
      <c r="BG98" s="93"/>
      <c r="BH98" s="91" t="s">
        <v>446</v>
      </c>
      <c r="BI98" s="92"/>
      <c r="BJ98" s="93"/>
      <c r="BK98" s="91" t="s">
        <v>677</v>
      </c>
      <c r="BL98" s="92"/>
      <c r="BM98" s="92"/>
      <c r="BN98" s="93"/>
      <c r="BO98" s="97" t="s">
        <v>652</v>
      </c>
      <c r="BP98" s="98"/>
      <c r="BQ98" s="98"/>
      <c r="BR98" s="99"/>
      <c r="BS98" s="75"/>
      <c r="BT98" s="76"/>
      <c r="BU98" s="77"/>
      <c r="BV98" s="75"/>
      <c r="BW98" s="76"/>
      <c r="BX98" s="77"/>
      <c r="BY98" s="75"/>
      <c r="BZ98" s="76"/>
      <c r="CA98" s="77"/>
      <c r="CB98" s="75"/>
      <c r="CC98" s="76"/>
      <c r="CD98" s="77"/>
    </row>
    <row r="99" spans="2:82" s="21" customFormat="1" ht="80.099999999999994" customHeight="1" thickBot="1">
      <c r="B99" s="47" t="s">
        <v>227</v>
      </c>
      <c r="C99" s="91" t="s">
        <v>10</v>
      </c>
      <c r="D99" s="92"/>
      <c r="E99" s="93"/>
      <c r="F99" s="91" t="s">
        <v>26</v>
      </c>
      <c r="G99" s="92"/>
      <c r="H99" s="92"/>
      <c r="I99" s="93"/>
      <c r="J99" s="91" t="s">
        <v>678</v>
      </c>
      <c r="K99" s="92"/>
      <c r="L99" s="93"/>
      <c r="M99" s="91" t="s">
        <v>3</v>
      </c>
      <c r="N99" s="92"/>
      <c r="O99" s="93"/>
      <c r="P99" s="91" t="s">
        <v>679</v>
      </c>
      <c r="Q99" s="92"/>
      <c r="R99" s="92"/>
      <c r="S99" s="93"/>
      <c r="T99" s="91" t="s">
        <v>37</v>
      </c>
      <c r="U99" s="92"/>
      <c r="V99" s="93"/>
      <c r="W99" s="91" t="s">
        <v>68</v>
      </c>
      <c r="X99" s="93"/>
      <c r="Y99" s="56" t="str">
        <f t="shared" si="43"/>
        <v>Alta</v>
      </c>
      <c r="Z99" s="56" t="str">
        <f t="shared" si="44"/>
        <v>80%</v>
      </c>
      <c r="AA99" s="82" t="s">
        <v>63</v>
      </c>
      <c r="AB99" s="83"/>
      <c r="AC99" s="48" t="str">
        <f>IF(AA99&lt;=" "," ",IF(AA99='TABLAS DE CRITERIOS'!$F$5,"Leve",IF(AA99='TABLAS DE CRITERIOS'!$F$6,"Menor",IF(FORMATO!AA99='TABLAS DE CRITERIOS'!$F$7,"Moderado",IF(FORMATO!AA99='TABLAS DE CRITERIOS'!$F$8,"Mayor",IF(AA99='TABLAS DE CRITERIOS'!$F$9,"Catastrófico"))))))</f>
        <v>Moderado</v>
      </c>
      <c r="AD99" s="64" t="str">
        <f t="shared" si="73"/>
        <v>60%</v>
      </c>
      <c r="AE99" s="84" t="str">
        <f t="shared" si="74"/>
        <v>Alto</v>
      </c>
      <c r="AF99" s="85"/>
      <c r="AG99" s="91" t="s">
        <v>680</v>
      </c>
      <c r="AH99" s="92"/>
      <c r="AI99" s="92"/>
      <c r="AJ99" s="93"/>
      <c r="AK99" s="58" t="s">
        <v>79</v>
      </c>
      <c r="AL99" s="58" t="s">
        <v>84</v>
      </c>
      <c r="AM99" s="59" t="str">
        <f t="shared" si="26"/>
        <v>40%</v>
      </c>
      <c r="AN99" s="58" t="s">
        <v>89</v>
      </c>
      <c r="AO99" s="58" t="s">
        <v>248</v>
      </c>
      <c r="AP99" s="58" t="s">
        <v>249</v>
      </c>
      <c r="AQ99" s="94" t="str">
        <f t="shared" si="47"/>
        <v>PROBABILIDAD</v>
      </c>
      <c r="AR99" s="92"/>
      <c r="AS99" s="93"/>
      <c r="AT99" s="60" t="str">
        <f t="shared" si="48"/>
        <v>Media</v>
      </c>
      <c r="AU99" s="60">
        <f t="shared" si="49"/>
        <v>0.48</v>
      </c>
      <c r="AV99" s="56" t="str">
        <f t="shared" si="50"/>
        <v>Moderado</v>
      </c>
      <c r="AW99" s="60" t="str">
        <f t="shared" si="51"/>
        <v>60%</v>
      </c>
      <c r="AX99" s="94" t="str">
        <f t="shared" si="52"/>
        <v>Moderado</v>
      </c>
      <c r="AY99" s="93"/>
      <c r="AZ99" s="58" t="s">
        <v>101</v>
      </c>
      <c r="BA99" s="91" t="s">
        <v>681</v>
      </c>
      <c r="BB99" s="92"/>
      <c r="BC99" s="92"/>
      <c r="BD99" s="93"/>
      <c r="BE99" s="91" t="s">
        <v>628</v>
      </c>
      <c r="BF99" s="92"/>
      <c r="BG99" s="93"/>
      <c r="BH99" s="91" t="s">
        <v>446</v>
      </c>
      <c r="BI99" s="92"/>
      <c r="BJ99" s="93"/>
      <c r="BK99" s="91" t="s">
        <v>682</v>
      </c>
      <c r="BL99" s="92"/>
      <c r="BM99" s="92"/>
      <c r="BN99" s="93"/>
      <c r="BO99" s="97" t="s">
        <v>652</v>
      </c>
      <c r="BP99" s="98"/>
      <c r="BQ99" s="98"/>
      <c r="BR99" s="99"/>
      <c r="BS99" s="75"/>
      <c r="BT99" s="76"/>
      <c r="BU99" s="77"/>
      <c r="BV99" s="75"/>
      <c r="BW99" s="76"/>
      <c r="BX99" s="77"/>
      <c r="BY99" s="75"/>
      <c r="BZ99" s="76"/>
      <c r="CA99" s="77"/>
      <c r="CB99" s="75"/>
      <c r="CC99" s="76"/>
      <c r="CD99" s="77"/>
    </row>
    <row r="100" spans="2:82" s="21" customFormat="1" ht="80.099999999999994" customHeight="1" thickBot="1">
      <c r="B100" s="47" t="s">
        <v>228</v>
      </c>
      <c r="C100" s="91" t="s">
        <v>10</v>
      </c>
      <c r="D100" s="92"/>
      <c r="E100" s="93"/>
      <c r="F100" s="91" t="s">
        <v>26</v>
      </c>
      <c r="G100" s="92"/>
      <c r="H100" s="92"/>
      <c r="I100" s="93"/>
      <c r="J100" s="91" t="s">
        <v>683</v>
      </c>
      <c r="K100" s="92"/>
      <c r="L100" s="93"/>
      <c r="M100" s="91" t="s">
        <v>3</v>
      </c>
      <c r="N100" s="92"/>
      <c r="O100" s="93"/>
      <c r="P100" s="91" t="s">
        <v>684</v>
      </c>
      <c r="Q100" s="92"/>
      <c r="R100" s="92"/>
      <c r="S100" s="93"/>
      <c r="T100" s="91" t="s">
        <v>43</v>
      </c>
      <c r="U100" s="92"/>
      <c r="V100" s="93"/>
      <c r="W100" s="91" t="s">
        <v>69</v>
      </c>
      <c r="X100" s="93"/>
      <c r="Y100" s="56" t="str">
        <f t="shared" si="43"/>
        <v>Media</v>
      </c>
      <c r="Z100" s="56" t="str">
        <f t="shared" si="44"/>
        <v>60%</v>
      </c>
      <c r="AA100" s="91" t="s">
        <v>62</v>
      </c>
      <c r="AB100" s="93"/>
      <c r="AC100" s="57" t="str">
        <f>IF(AA100&lt;=" "," ",IF(AA100='[10]TABLAS DE CRITERIOS'!$F$5,"Leve",IF(AA100='[10]TABLAS DE CRITERIOS'!$F$6,"Menor",IF([10]FORMATO!AA100='[10]TABLAS DE CRITERIOS'!$F$7,"Moderado",IF([10]FORMATO!AA100='[10]TABLAS DE CRITERIOS'!$F$8,"Mayor",IF(AA100='[10]TABLAS DE CRITERIOS'!$F$9,"Catastrófico"))))))</f>
        <v>Menor</v>
      </c>
      <c r="AD100" s="56" t="str">
        <f t="shared" si="71"/>
        <v>40%</v>
      </c>
      <c r="AE100" s="94" t="str">
        <f t="shared" si="72"/>
        <v>Moderado</v>
      </c>
      <c r="AF100" s="93"/>
      <c r="AG100" s="91" t="s">
        <v>685</v>
      </c>
      <c r="AH100" s="92"/>
      <c r="AI100" s="92"/>
      <c r="AJ100" s="93"/>
      <c r="AK100" s="58" t="s">
        <v>79</v>
      </c>
      <c r="AL100" s="58" t="s">
        <v>84</v>
      </c>
      <c r="AM100" s="59" t="str">
        <f t="shared" si="26"/>
        <v>40%</v>
      </c>
      <c r="AN100" s="58" t="s">
        <v>89</v>
      </c>
      <c r="AO100" s="58" t="s">
        <v>248</v>
      </c>
      <c r="AP100" s="58" t="s">
        <v>249</v>
      </c>
      <c r="AQ100" s="94" t="str">
        <f t="shared" si="47"/>
        <v>PROBABILIDAD</v>
      </c>
      <c r="AR100" s="92"/>
      <c r="AS100" s="93"/>
      <c r="AT100" s="60" t="str">
        <f t="shared" si="48"/>
        <v>Baja</v>
      </c>
      <c r="AU100" s="60">
        <f t="shared" si="49"/>
        <v>0.36</v>
      </c>
      <c r="AV100" s="56" t="str">
        <f t="shared" si="50"/>
        <v>Menor</v>
      </c>
      <c r="AW100" s="60" t="str">
        <f t="shared" si="51"/>
        <v>40%</v>
      </c>
      <c r="AX100" s="94" t="str">
        <f t="shared" si="52"/>
        <v>Moderado</v>
      </c>
      <c r="AY100" s="93"/>
      <c r="AZ100" s="58" t="s">
        <v>100</v>
      </c>
      <c r="BA100" s="91" t="s">
        <v>686</v>
      </c>
      <c r="BB100" s="92"/>
      <c r="BC100" s="92"/>
      <c r="BD100" s="93"/>
      <c r="BE100" s="91" t="s">
        <v>446</v>
      </c>
      <c r="BF100" s="92"/>
      <c r="BG100" s="93"/>
      <c r="BH100" s="91" t="s">
        <v>488</v>
      </c>
      <c r="BI100" s="92"/>
      <c r="BJ100" s="93"/>
      <c r="BK100" s="91" t="s">
        <v>687</v>
      </c>
      <c r="BL100" s="92"/>
      <c r="BM100" s="92"/>
      <c r="BN100" s="93"/>
      <c r="BO100" s="91" t="s">
        <v>652</v>
      </c>
      <c r="BP100" s="92"/>
      <c r="BQ100" s="92"/>
      <c r="BR100" s="93"/>
      <c r="BS100" s="75"/>
      <c r="BT100" s="76"/>
      <c r="BU100" s="77"/>
      <c r="BV100" s="75"/>
      <c r="BW100" s="76"/>
      <c r="BX100" s="77"/>
      <c r="BY100" s="75"/>
      <c r="BZ100" s="76"/>
      <c r="CA100" s="77"/>
      <c r="CB100" s="75"/>
      <c r="CC100" s="76"/>
      <c r="CD100" s="77"/>
    </row>
    <row r="101" spans="2:82" s="21" customFormat="1" ht="80.099999999999994" customHeight="1" thickBot="1">
      <c r="B101" s="47" t="s">
        <v>229</v>
      </c>
      <c r="C101" s="95" t="s">
        <v>18</v>
      </c>
      <c r="D101" s="95"/>
      <c r="E101" s="95"/>
      <c r="F101" s="95" t="s">
        <v>33</v>
      </c>
      <c r="G101" s="95"/>
      <c r="H101" s="95"/>
      <c r="I101" s="95"/>
      <c r="J101" s="75" t="s">
        <v>688</v>
      </c>
      <c r="K101" s="76"/>
      <c r="L101" s="77"/>
      <c r="M101" s="95" t="s">
        <v>5</v>
      </c>
      <c r="N101" s="95"/>
      <c r="O101" s="95"/>
      <c r="P101" s="95" t="s">
        <v>689</v>
      </c>
      <c r="Q101" s="95"/>
      <c r="R101" s="95"/>
      <c r="S101" s="95"/>
      <c r="T101" s="95" t="s">
        <v>39</v>
      </c>
      <c r="U101" s="95"/>
      <c r="V101" s="95"/>
      <c r="W101" s="95" t="s">
        <v>67</v>
      </c>
      <c r="X101" s="95"/>
      <c r="Y101" s="64" t="str">
        <f t="shared" si="43"/>
        <v>Muy Alta</v>
      </c>
      <c r="Z101" s="64" t="str">
        <f t="shared" si="44"/>
        <v>100%</v>
      </c>
      <c r="AA101" s="82" t="s">
        <v>63</v>
      </c>
      <c r="AB101" s="83"/>
      <c r="AC101" s="48" t="str">
        <f>IF(AA101&lt;=" "," ",IF(AA101='TABLAS DE CRITERIOS'!$F$5,"Leve",IF(AA101='TABLAS DE CRITERIOS'!$F$6,"Menor",IF(FORMATO!AA101='TABLAS DE CRITERIOS'!$F$7,"Moderado",IF(FORMATO!AA101='TABLAS DE CRITERIOS'!$F$8,"Mayor",IF(AA101='TABLAS DE CRITERIOS'!$F$9,"Catastrófico"))))))</f>
        <v>Moderado</v>
      </c>
      <c r="AD101" s="64" t="str">
        <f t="shared" si="71"/>
        <v>60%</v>
      </c>
      <c r="AE101" s="84" t="str">
        <f t="shared" si="72"/>
        <v>Alto</v>
      </c>
      <c r="AF101" s="85"/>
      <c r="AG101" s="95" t="s">
        <v>690</v>
      </c>
      <c r="AH101" s="95"/>
      <c r="AI101" s="95"/>
      <c r="AJ101" s="95"/>
      <c r="AK101" s="22" t="s">
        <v>79</v>
      </c>
      <c r="AL101" s="22" t="s">
        <v>84</v>
      </c>
      <c r="AM101" s="50" t="str">
        <f t="shared" ref="AM101:AM144" si="75">IF(AND(AK101="Preventivo",AL101="Automático"),"50%",IF(AND(AK101="Preventivo",AL101="Manual"),"40%",IF(AND(AK101="Correctivo",AL101="Automático"),"30%",IF(AND(AK101="Correctivo",AL101="Manual"),"20%",""))))</f>
        <v>40%</v>
      </c>
      <c r="AN101" s="22" t="s">
        <v>90</v>
      </c>
      <c r="AO101" s="22" t="s">
        <v>248</v>
      </c>
      <c r="AP101" s="22" t="s">
        <v>249</v>
      </c>
      <c r="AQ101" s="84" t="str">
        <f t="shared" si="47"/>
        <v>PROBABILIDAD</v>
      </c>
      <c r="AR101" s="96"/>
      <c r="AS101" s="85"/>
      <c r="AT101" s="51" t="str">
        <f t="shared" si="48"/>
        <v>Media</v>
      </c>
      <c r="AU101" s="52">
        <f t="shared" si="49"/>
        <v>0.6</v>
      </c>
      <c r="AV101" s="64" t="str">
        <f t="shared" si="50"/>
        <v>Moderado</v>
      </c>
      <c r="AW101" s="51" t="str">
        <f t="shared" si="51"/>
        <v>60%</v>
      </c>
      <c r="AX101" s="84" t="str">
        <f t="shared" si="52"/>
        <v>Moderado</v>
      </c>
      <c r="AY101" s="85"/>
      <c r="AZ101" s="22" t="s">
        <v>100</v>
      </c>
      <c r="BA101" s="95" t="s">
        <v>691</v>
      </c>
      <c r="BB101" s="95"/>
      <c r="BC101" s="95"/>
      <c r="BD101" s="95"/>
      <c r="BE101" s="75" t="s">
        <v>488</v>
      </c>
      <c r="BF101" s="76"/>
      <c r="BG101" s="77"/>
      <c r="BH101" s="75" t="s">
        <v>446</v>
      </c>
      <c r="BI101" s="76"/>
      <c r="BJ101" s="77"/>
      <c r="BK101" s="95" t="s">
        <v>692</v>
      </c>
      <c r="BL101" s="95"/>
      <c r="BM101" s="95"/>
      <c r="BN101" s="95"/>
      <c r="BO101" s="95" t="s">
        <v>693</v>
      </c>
      <c r="BP101" s="95"/>
      <c r="BQ101" s="95"/>
      <c r="BR101" s="95"/>
      <c r="BS101" s="75"/>
      <c r="BT101" s="76"/>
      <c r="BU101" s="77"/>
      <c r="BV101" s="75"/>
      <c r="BW101" s="76"/>
      <c r="BX101" s="77"/>
      <c r="BY101" s="75"/>
      <c r="BZ101" s="76"/>
      <c r="CA101" s="77"/>
      <c r="CB101" s="75"/>
      <c r="CC101" s="76"/>
      <c r="CD101" s="77"/>
    </row>
    <row r="102" spans="2:82" s="21" customFormat="1" ht="80.099999999999994" customHeight="1" thickBot="1">
      <c r="B102" s="47" t="s">
        <v>230</v>
      </c>
      <c r="C102" s="95" t="s">
        <v>18</v>
      </c>
      <c r="D102" s="95"/>
      <c r="E102" s="95"/>
      <c r="F102" s="95" t="s">
        <v>33</v>
      </c>
      <c r="G102" s="95"/>
      <c r="H102" s="95"/>
      <c r="I102" s="95"/>
      <c r="J102" s="75" t="s">
        <v>694</v>
      </c>
      <c r="K102" s="76"/>
      <c r="L102" s="77"/>
      <c r="M102" s="95" t="s">
        <v>3</v>
      </c>
      <c r="N102" s="95"/>
      <c r="O102" s="95"/>
      <c r="P102" s="95" t="s">
        <v>695</v>
      </c>
      <c r="Q102" s="95"/>
      <c r="R102" s="95"/>
      <c r="S102" s="95"/>
      <c r="T102" s="95" t="s">
        <v>43</v>
      </c>
      <c r="U102" s="95"/>
      <c r="V102" s="95"/>
      <c r="W102" s="95" t="s">
        <v>69</v>
      </c>
      <c r="X102" s="95"/>
      <c r="Y102" s="64" t="str">
        <f t="shared" si="43"/>
        <v>Media</v>
      </c>
      <c r="Z102" s="64" t="str">
        <f t="shared" si="44"/>
        <v>60%</v>
      </c>
      <c r="AA102" s="82" t="s">
        <v>63</v>
      </c>
      <c r="AB102" s="83"/>
      <c r="AC102" s="48" t="str">
        <f>IF(AA102&lt;=" "," ",IF(AA102='TABLAS DE CRITERIOS'!$F$5,"Leve",IF(AA102='TABLAS DE CRITERIOS'!$F$6,"Menor",IF(FORMATO!AA102='TABLAS DE CRITERIOS'!$F$7,"Moderado",IF(FORMATO!AA102='TABLAS DE CRITERIOS'!$F$8,"Mayor",IF(AA102='TABLAS DE CRITERIOS'!$F$9,"Catastrófico"))))))</f>
        <v>Moderado</v>
      </c>
      <c r="AD102" s="64" t="str">
        <f t="shared" si="71"/>
        <v>60%</v>
      </c>
      <c r="AE102" s="84" t="str">
        <f t="shared" si="72"/>
        <v>Moderado</v>
      </c>
      <c r="AF102" s="85"/>
      <c r="AG102" s="95" t="s">
        <v>690</v>
      </c>
      <c r="AH102" s="95"/>
      <c r="AI102" s="95"/>
      <c r="AJ102" s="95"/>
      <c r="AK102" s="22" t="s">
        <v>79</v>
      </c>
      <c r="AL102" s="22" t="s">
        <v>84</v>
      </c>
      <c r="AM102" s="50" t="str">
        <f t="shared" si="75"/>
        <v>40%</v>
      </c>
      <c r="AN102" s="22" t="s">
        <v>90</v>
      </c>
      <c r="AO102" s="22" t="s">
        <v>248</v>
      </c>
      <c r="AP102" s="22" t="s">
        <v>249</v>
      </c>
      <c r="AQ102" s="84" t="str">
        <f t="shared" si="47"/>
        <v>PROBABILIDAD</v>
      </c>
      <c r="AR102" s="96"/>
      <c r="AS102" s="85"/>
      <c r="AT102" s="51" t="str">
        <f t="shared" si="48"/>
        <v>Baja</v>
      </c>
      <c r="AU102" s="52">
        <f t="shared" si="49"/>
        <v>0.36</v>
      </c>
      <c r="AV102" s="64" t="str">
        <f t="shared" si="50"/>
        <v>Moderado</v>
      </c>
      <c r="AW102" s="51" t="str">
        <f t="shared" si="51"/>
        <v>60%</v>
      </c>
      <c r="AX102" s="84" t="str">
        <f t="shared" si="52"/>
        <v>Moderado</v>
      </c>
      <c r="AY102" s="85"/>
      <c r="AZ102" s="22" t="s">
        <v>100</v>
      </c>
      <c r="BA102" s="95" t="s">
        <v>696</v>
      </c>
      <c r="BB102" s="95"/>
      <c r="BC102" s="95"/>
      <c r="BD102" s="95"/>
      <c r="BE102" s="75" t="s">
        <v>488</v>
      </c>
      <c r="BF102" s="76"/>
      <c r="BG102" s="77"/>
      <c r="BH102" s="75" t="s">
        <v>446</v>
      </c>
      <c r="BI102" s="76"/>
      <c r="BJ102" s="77"/>
      <c r="BK102" s="95" t="s">
        <v>697</v>
      </c>
      <c r="BL102" s="95"/>
      <c r="BM102" s="95"/>
      <c r="BN102" s="95"/>
      <c r="BO102" s="95" t="s">
        <v>693</v>
      </c>
      <c r="BP102" s="95"/>
      <c r="BQ102" s="95"/>
      <c r="BR102" s="95"/>
      <c r="BS102" s="75"/>
      <c r="BT102" s="76"/>
      <c r="BU102" s="77"/>
      <c r="BV102" s="75"/>
      <c r="BW102" s="76"/>
      <c r="BX102" s="77"/>
      <c r="BY102" s="75"/>
      <c r="BZ102" s="76"/>
      <c r="CA102" s="77"/>
      <c r="CB102" s="75"/>
      <c r="CC102" s="76"/>
      <c r="CD102" s="77"/>
    </row>
    <row r="103" spans="2:82" s="21" customFormat="1" ht="80.099999999999994" customHeight="1" thickBot="1">
      <c r="B103" s="47" t="s">
        <v>231</v>
      </c>
      <c r="C103" s="95" t="s">
        <v>18</v>
      </c>
      <c r="D103" s="95"/>
      <c r="E103" s="95"/>
      <c r="F103" s="95" t="s">
        <v>33</v>
      </c>
      <c r="G103" s="95"/>
      <c r="H103" s="95"/>
      <c r="I103" s="95"/>
      <c r="J103" s="75" t="s">
        <v>698</v>
      </c>
      <c r="K103" s="76"/>
      <c r="L103" s="77"/>
      <c r="M103" s="95" t="s">
        <v>3</v>
      </c>
      <c r="N103" s="95"/>
      <c r="O103" s="95"/>
      <c r="P103" s="95" t="s">
        <v>699</v>
      </c>
      <c r="Q103" s="95"/>
      <c r="R103" s="95"/>
      <c r="S103" s="95"/>
      <c r="T103" s="95" t="s">
        <v>39</v>
      </c>
      <c r="U103" s="95"/>
      <c r="V103" s="95"/>
      <c r="W103" s="75" t="s">
        <v>68</v>
      </c>
      <c r="X103" s="77"/>
      <c r="Y103" s="64" t="str">
        <f t="shared" si="43"/>
        <v>Alta</v>
      </c>
      <c r="Z103" s="64" t="str">
        <f t="shared" si="44"/>
        <v>80%</v>
      </c>
      <c r="AA103" s="91" t="s">
        <v>64</v>
      </c>
      <c r="AB103" s="93"/>
      <c r="AC103" s="48" t="str">
        <f>IF(AA103&lt;=" "," ",IF(AA103='TABLAS DE CRITERIOS'!$F$5,"Leve",IF(AA103='TABLAS DE CRITERIOS'!$F$6,"Menor",IF(FORMATO!AA103='TABLAS DE CRITERIOS'!$F$7,"Moderado",IF(FORMATO!AA103='TABLAS DE CRITERIOS'!$F$8,"Mayor",IF(AA103='TABLAS DE CRITERIOS'!$F$9,"Catastrófico"))))))</f>
        <v>Mayor</v>
      </c>
      <c r="AD103" s="64" t="str">
        <f t="shared" si="71"/>
        <v>80%</v>
      </c>
      <c r="AE103" s="84" t="str">
        <f t="shared" si="72"/>
        <v>Alto</v>
      </c>
      <c r="AF103" s="85"/>
      <c r="AG103" s="95" t="s">
        <v>690</v>
      </c>
      <c r="AH103" s="95"/>
      <c r="AI103" s="95"/>
      <c r="AJ103" s="95"/>
      <c r="AK103" s="22" t="s">
        <v>79</v>
      </c>
      <c r="AL103" s="22" t="s">
        <v>84</v>
      </c>
      <c r="AM103" s="50" t="str">
        <f t="shared" si="75"/>
        <v>40%</v>
      </c>
      <c r="AN103" s="22" t="s">
        <v>90</v>
      </c>
      <c r="AO103" s="22" t="s">
        <v>248</v>
      </c>
      <c r="AP103" s="22" t="s">
        <v>249</v>
      </c>
      <c r="AQ103" s="84" t="str">
        <f t="shared" si="47"/>
        <v>PROBABILIDAD</v>
      </c>
      <c r="AR103" s="96"/>
      <c r="AS103" s="85"/>
      <c r="AT103" s="51" t="str">
        <f t="shared" si="48"/>
        <v>Media</v>
      </c>
      <c r="AU103" s="52">
        <f t="shared" si="49"/>
        <v>0.48</v>
      </c>
      <c r="AV103" s="64" t="str">
        <f t="shared" si="50"/>
        <v>Mayor</v>
      </c>
      <c r="AW103" s="51" t="str">
        <f t="shared" si="51"/>
        <v>80%</v>
      </c>
      <c r="AX103" s="84" t="str">
        <f t="shared" si="52"/>
        <v>Alto</v>
      </c>
      <c r="AY103" s="85"/>
      <c r="AZ103" s="22" t="s">
        <v>100</v>
      </c>
      <c r="BA103" s="95" t="s">
        <v>700</v>
      </c>
      <c r="BB103" s="95"/>
      <c r="BC103" s="95"/>
      <c r="BD103" s="95"/>
      <c r="BE103" s="75" t="s">
        <v>488</v>
      </c>
      <c r="BF103" s="76"/>
      <c r="BG103" s="77"/>
      <c r="BH103" s="75" t="s">
        <v>446</v>
      </c>
      <c r="BI103" s="76"/>
      <c r="BJ103" s="77"/>
      <c r="BK103" s="95" t="s">
        <v>701</v>
      </c>
      <c r="BL103" s="95"/>
      <c r="BM103" s="95"/>
      <c r="BN103" s="95"/>
      <c r="BO103" s="95" t="s">
        <v>693</v>
      </c>
      <c r="BP103" s="95"/>
      <c r="BQ103" s="95"/>
      <c r="BR103" s="95"/>
      <c r="BS103" s="75"/>
      <c r="BT103" s="76"/>
      <c r="BU103" s="77"/>
      <c r="BV103" s="75"/>
      <c r="BW103" s="76"/>
      <c r="BX103" s="77"/>
      <c r="BY103" s="75"/>
      <c r="BZ103" s="76"/>
      <c r="CA103" s="77"/>
      <c r="CB103" s="75"/>
      <c r="CC103" s="76"/>
      <c r="CD103" s="77"/>
    </row>
    <row r="104" spans="2:82" s="21" customFormat="1" ht="80.099999999999994" customHeight="1" thickBot="1">
      <c r="B104" s="47" t="s">
        <v>232</v>
      </c>
      <c r="C104" s="95" t="s">
        <v>18</v>
      </c>
      <c r="D104" s="95"/>
      <c r="E104" s="95"/>
      <c r="F104" s="95" t="s">
        <v>33</v>
      </c>
      <c r="G104" s="95"/>
      <c r="H104" s="95"/>
      <c r="I104" s="95"/>
      <c r="J104" s="75" t="s">
        <v>702</v>
      </c>
      <c r="K104" s="76"/>
      <c r="L104" s="77"/>
      <c r="M104" s="95" t="s">
        <v>3</v>
      </c>
      <c r="N104" s="95"/>
      <c r="O104" s="95"/>
      <c r="P104" s="95" t="s">
        <v>699</v>
      </c>
      <c r="Q104" s="95"/>
      <c r="R104" s="95"/>
      <c r="S104" s="95"/>
      <c r="T104" s="95" t="s">
        <v>39</v>
      </c>
      <c r="U104" s="95"/>
      <c r="V104" s="95"/>
      <c r="W104" s="75" t="s">
        <v>68</v>
      </c>
      <c r="X104" s="77"/>
      <c r="Y104" s="64" t="str">
        <f t="shared" si="43"/>
        <v>Alta</v>
      </c>
      <c r="Z104" s="64" t="str">
        <f t="shared" si="44"/>
        <v>80%</v>
      </c>
      <c r="AA104" s="91" t="s">
        <v>64</v>
      </c>
      <c r="AB104" s="93"/>
      <c r="AC104" s="48" t="str">
        <f>IF(AA104&lt;=" "," ",IF(AA104='TABLAS DE CRITERIOS'!$F$5,"Leve",IF(AA104='TABLAS DE CRITERIOS'!$F$6,"Menor",IF(FORMATO!AA104='TABLAS DE CRITERIOS'!$F$7,"Moderado",IF(FORMATO!AA104='TABLAS DE CRITERIOS'!$F$8,"Mayor",IF(AA104='TABLAS DE CRITERIOS'!$F$9,"Catastrófico"))))))</f>
        <v>Mayor</v>
      </c>
      <c r="AD104" s="64" t="str">
        <f t="shared" si="71"/>
        <v>80%</v>
      </c>
      <c r="AE104" s="84" t="str">
        <f t="shared" si="72"/>
        <v>Alto</v>
      </c>
      <c r="AF104" s="85"/>
      <c r="AG104" s="95" t="s">
        <v>703</v>
      </c>
      <c r="AH104" s="95"/>
      <c r="AI104" s="95"/>
      <c r="AJ104" s="95"/>
      <c r="AK104" s="22" t="s">
        <v>79</v>
      </c>
      <c r="AL104" s="22" t="s">
        <v>84</v>
      </c>
      <c r="AM104" s="50" t="str">
        <f t="shared" si="75"/>
        <v>40%</v>
      </c>
      <c r="AN104" s="22" t="s">
        <v>90</v>
      </c>
      <c r="AO104" s="22" t="s">
        <v>248</v>
      </c>
      <c r="AP104" s="22" t="s">
        <v>249</v>
      </c>
      <c r="AQ104" s="84" t="str">
        <f t="shared" si="47"/>
        <v>PROBABILIDAD</v>
      </c>
      <c r="AR104" s="96"/>
      <c r="AS104" s="85"/>
      <c r="AT104" s="51" t="str">
        <f t="shared" si="48"/>
        <v>Media</v>
      </c>
      <c r="AU104" s="52">
        <f t="shared" si="49"/>
        <v>0.48</v>
      </c>
      <c r="AV104" s="64" t="str">
        <f t="shared" si="50"/>
        <v>Mayor</v>
      </c>
      <c r="AW104" s="51" t="str">
        <f t="shared" si="51"/>
        <v>80%</v>
      </c>
      <c r="AX104" s="84" t="str">
        <f t="shared" si="52"/>
        <v>Alto</v>
      </c>
      <c r="AY104" s="85"/>
      <c r="AZ104" s="22" t="s">
        <v>100</v>
      </c>
      <c r="BA104" s="95" t="s">
        <v>704</v>
      </c>
      <c r="BB104" s="95"/>
      <c r="BC104" s="95"/>
      <c r="BD104" s="95"/>
      <c r="BE104" s="75" t="s">
        <v>488</v>
      </c>
      <c r="BF104" s="76"/>
      <c r="BG104" s="77"/>
      <c r="BH104" s="75" t="s">
        <v>446</v>
      </c>
      <c r="BI104" s="76"/>
      <c r="BJ104" s="77"/>
      <c r="BK104" s="95" t="s">
        <v>705</v>
      </c>
      <c r="BL104" s="95"/>
      <c r="BM104" s="95"/>
      <c r="BN104" s="95"/>
      <c r="BO104" s="95" t="s">
        <v>693</v>
      </c>
      <c r="BP104" s="95"/>
      <c r="BQ104" s="95"/>
      <c r="BR104" s="95"/>
      <c r="BS104" s="75"/>
      <c r="BT104" s="76"/>
      <c r="BU104" s="77"/>
      <c r="BV104" s="75"/>
      <c r="BW104" s="76"/>
      <c r="BX104" s="77"/>
      <c r="BY104" s="75"/>
      <c r="BZ104" s="76"/>
      <c r="CA104" s="77"/>
      <c r="CB104" s="75"/>
      <c r="CC104" s="76"/>
      <c r="CD104" s="77"/>
    </row>
    <row r="105" spans="2:82" s="21" customFormat="1" ht="80.099999999999994" customHeight="1" thickBot="1">
      <c r="B105" s="47" t="s">
        <v>233</v>
      </c>
      <c r="C105" s="95" t="s">
        <v>18</v>
      </c>
      <c r="D105" s="95"/>
      <c r="E105" s="95"/>
      <c r="F105" s="95" t="s">
        <v>33</v>
      </c>
      <c r="G105" s="95"/>
      <c r="H105" s="95"/>
      <c r="I105" s="95"/>
      <c r="J105" s="75" t="s">
        <v>706</v>
      </c>
      <c r="K105" s="76"/>
      <c r="L105" s="77"/>
      <c r="M105" s="95" t="s">
        <v>3</v>
      </c>
      <c r="N105" s="95"/>
      <c r="O105" s="95"/>
      <c r="P105" s="95" t="s">
        <v>707</v>
      </c>
      <c r="Q105" s="95"/>
      <c r="R105" s="95"/>
      <c r="S105" s="95"/>
      <c r="T105" s="95" t="s">
        <v>39</v>
      </c>
      <c r="U105" s="95"/>
      <c r="V105" s="95"/>
      <c r="W105" s="95" t="s">
        <v>69</v>
      </c>
      <c r="X105" s="95"/>
      <c r="Y105" s="64" t="str">
        <f t="shared" si="43"/>
        <v>Media</v>
      </c>
      <c r="Z105" s="64" t="str">
        <f t="shared" si="44"/>
        <v>60%</v>
      </c>
      <c r="AA105" s="82" t="s">
        <v>63</v>
      </c>
      <c r="AB105" s="83"/>
      <c r="AC105" s="48" t="str">
        <f>IF(AA105&lt;=" "," ",IF(AA105='TABLAS DE CRITERIOS'!$F$5,"Leve",IF(AA105='TABLAS DE CRITERIOS'!$F$6,"Menor",IF(FORMATO!AA105='TABLAS DE CRITERIOS'!$F$7,"Moderado",IF(FORMATO!AA105='TABLAS DE CRITERIOS'!$F$8,"Mayor",IF(AA105='TABLAS DE CRITERIOS'!$F$9,"Catastrófico"))))))</f>
        <v>Moderado</v>
      </c>
      <c r="AD105" s="64" t="str">
        <f t="shared" ref="AD105:AD109" si="76">IF(AC105="Leve","20%",IF(AC105="Menor","40%",IF(AC105="Moderado","60%",IF(AC105="Mayor","80%",IF(AC105="Catastrófico","100%"," ")))))</f>
        <v>60%</v>
      </c>
      <c r="AE105" s="84" t="str">
        <f t="shared" ref="AE105:AE109" si="77">IF(OR(AND(Y105="Muy Baja",AC105="Leve"),AND(Y105="Muy Baja",AC105="Menor"),AND(Y105="Baja",AC105="Leve")),"Bajo",IF(OR(AND(Y105="Muy baja",AC105="Moderado"),AND(Y105="Baja",AC105="Menor"),AND(Y105="Baja",AC105="Moderado"),AND(Y105="Media",AC105="Leve"),AND(Y105="Media",AC105="Menor"),AND(Y105="Media",AC105="Moderado"),AND(Y105="Alta",AC105="Leve"),AND(Y105="Alta",AC105="Menor")),"Moderado",IF(OR(AND(Y105="Muy Baja",AC105="Mayor"),AND(Y105="Baja",AC105="Mayor"),AND(Y105="Media",AC105="Mayor"),AND(Y105="Alta",AC105="Moderado"),AND(Y105="Alta",AC105="Mayor"),AND(Y105="Muy Alta",AC105="Leve"),AND(Y105="Muy Alta",AC105="Menor"),AND(Y105="Muy Alta",AC105="Moderado"),AND(Y105="Muy Alta",AC105="Mayor")),"Alto",IF(OR(AND(Y105="Muy Baja",AC105="Catastrófico"),AND(Y105="Baja",AC105="Catastrófico"),AND(Y105="Media",AC105="Catastrófico"),AND(Y105="Alta",AC105="Catastrófico"),AND(Y105="Muy Alta",AC105="Catastrófico")),"Extremo",""))))</f>
        <v>Moderado</v>
      </c>
      <c r="AF105" s="85"/>
      <c r="AG105" s="95" t="s">
        <v>708</v>
      </c>
      <c r="AH105" s="95"/>
      <c r="AI105" s="95"/>
      <c r="AJ105" s="95"/>
      <c r="AK105" s="22" t="s">
        <v>79</v>
      </c>
      <c r="AL105" s="22" t="s">
        <v>84</v>
      </c>
      <c r="AM105" s="50" t="str">
        <f t="shared" si="75"/>
        <v>40%</v>
      </c>
      <c r="AN105" s="22" t="s">
        <v>90</v>
      </c>
      <c r="AO105" s="22" t="s">
        <v>248</v>
      </c>
      <c r="AP105" s="22" t="s">
        <v>249</v>
      </c>
      <c r="AQ105" s="84" t="str">
        <f t="shared" si="47"/>
        <v>PROBABILIDAD</v>
      </c>
      <c r="AR105" s="96"/>
      <c r="AS105" s="85"/>
      <c r="AT105" s="51" t="str">
        <f t="shared" si="48"/>
        <v>Baja</v>
      </c>
      <c r="AU105" s="52">
        <f t="shared" si="49"/>
        <v>0.36</v>
      </c>
      <c r="AV105" s="64" t="str">
        <f t="shared" si="50"/>
        <v>Moderado</v>
      </c>
      <c r="AW105" s="51" t="str">
        <f t="shared" si="51"/>
        <v>60%</v>
      </c>
      <c r="AX105" s="84" t="str">
        <f t="shared" si="52"/>
        <v>Moderado</v>
      </c>
      <c r="AY105" s="85"/>
      <c r="AZ105" s="22" t="s">
        <v>100</v>
      </c>
      <c r="BA105" s="95" t="s">
        <v>709</v>
      </c>
      <c r="BB105" s="95"/>
      <c r="BC105" s="95"/>
      <c r="BD105" s="95"/>
      <c r="BE105" s="75" t="s">
        <v>488</v>
      </c>
      <c r="BF105" s="76"/>
      <c r="BG105" s="77"/>
      <c r="BH105" s="75" t="s">
        <v>446</v>
      </c>
      <c r="BI105" s="76"/>
      <c r="BJ105" s="77"/>
      <c r="BK105" s="95" t="s">
        <v>710</v>
      </c>
      <c r="BL105" s="95"/>
      <c r="BM105" s="95"/>
      <c r="BN105" s="95"/>
      <c r="BO105" s="95" t="s">
        <v>693</v>
      </c>
      <c r="BP105" s="95"/>
      <c r="BQ105" s="95"/>
      <c r="BR105" s="95"/>
      <c r="BS105" s="75"/>
      <c r="BT105" s="76"/>
      <c r="BU105" s="77"/>
      <c r="BV105" s="75"/>
      <c r="BW105" s="76"/>
      <c r="BX105" s="77"/>
      <c r="BY105" s="75"/>
      <c r="BZ105" s="76"/>
      <c r="CA105" s="77"/>
      <c r="CB105" s="75"/>
      <c r="CC105" s="76"/>
      <c r="CD105" s="77"/>
    </row>
    <row r="106" spans="2:82" s="21" customFormat="1" ht="80.099999999999994" customHeight="1" thickBot="1">
      <c r="B106" s="47" t="s">
        <v>234</v>
      </c>
      <c r="C106" s="95" t="s">
        <v>18</v>
      </c>
      <c r="D106" s="95"/>
      <c r="E106" s="95"/>
      <c r="F106" s="95" t="s">
        <v>33</v>
      </c>
      <c r="G106" s="95"/>
      <c r="H106" s="95"/>
      <c r="I106" s="95"/>
      <c r="J106" s="75" t="s">
        <v>711</v>
      </c>
      <c r="K106" s="76"/>
      <c r="L106" s="77"/>
      <c r="M106" s="95" t="s">
        <v>3</v>
      </c>
      <c r="N106" s="95"/>
      <c r="O106" s="95"/>
      <c r="P106" s="95" t="s">
        <v>712</v>
      </c>
      <c r="Q106" s="95"/>
      <c r="R106" s="95"/>
      <c r="S106" s="95"/>
      <c r="T106" s="95" t="s">
        <v>39</v>
      </c>
      <c r="U106" s="95"/>
      <c r="V106" s="95"/>
      <c r="W106" s="95" t="s">
        <v>69</v>
      </c>
      <c r="X106" s="95"/>
      <c r="Y106" s="64" t="str">
        <f t="shared" si="43"/>
        <v>Media</v>
      </c>
      <c r="Z106" s="64" t="str">
        <f t="shared" si="44"/>
        <v>60%</v>
      </c>
      <c r="AA106" s="91" t="s">
        <v>64</v>
      </c>
      <c r="AB106" s="93"/>
      <c r="AC106" s="48" t="str">
        <f>IF(AA106&lt;=" "," ",IF(AA106='TABLAS DE CRITERIOS'!$F$5,"Leve",IF(AA106='TABLAS DE CRITERIOS'!$F$6,"Menor",IF(FORMATO!AA106='TABLAS DE CRITERIOS'!$F$7,"Moderado",IF(FORMATO!AA106='TABLAS DE CRITERIOS'!$F$8,"Mayor",IF(AA106='TABLAS DE CRITERIOS'!$F$9,"Catastrófico"))))))</f>
        <v>Mayor</v>
      </c>
      <c r="AD106" s="64" t="str">
        <f t="shared" si="76"/>
        <v>80%</v>
      </c>
      <c r="AE106" s="84" t="str">
        <f t="shared" si="77"/>
        <v>Alto</v>
      </c>
      <c r="AF106" s="85"/>
      <c r="AG106" s="95" t="s">
        <v>713</v>
      </c>
      <c r="AH106" s="95"/>
      <c r="AI106" s="95"/>
      <c r="AJ106" s="95"/>
      <c r="AK106" s="22" t="s">
        <v>79</v>
      </c>
      <c r="AL106" s="22" t="s">
        <v>84</v>
      </c>
      <c r="AM106" s="50" t="str">
        <f t="shared" si="75"/>
        <v>40%</v>
      </c>
      <c r="AN106" s="22" t="s">
        <v>90</v>
      </c>
      <c r="AO106" s="22" t="s">
        <v>248</v>
      </c>
      <c r="AP106" s="22" t="s">
        <v>249</v>
      </c>
      <c r="AQ106" s="84" t="str">
        <f t="shared" si="47"/>
        <v>PROBABILIDAD</v>
      </c>
      <c r="AR106" s="96"/>
      <c r="AS106" s="85"/>
      <c r="AT106" s="51" t="str">
        <f t="shared" si="48"/>
        <v>Baja</v>
      </c>
      <c r="AU106" s="52">
        <f t="shared" si="49"/>
        <v>0.36</v>
      </c>
      <c r="AV106" s="64" t="str">
        <f t="shared" si="50"/>
        <v>Mayor</v>
      </c>
      <c r="AW106" s="51" t="str">
        <f t="shared" si="51"/>
        <v>80%</v>
      </c>
      <c r="AX106" s="84" t="str">
        <f t="shared" si="52"/>
        <v>Alto</v>
      </c>
      <c r="AY106" s="85"/>
      <c r="AZ106" s="22" t="s">
        <v>101</v>
      </c>
      <c r="BA106" s="95" t="s">
        <v>714</v>
      </c>
      <c r="BB106" s="95"/>
      <c r="BC106" s="95"/>
      <c r="BD106" s="95"/>
      <c r="BE106" s="75" t="s">
        <v>488</v>
      </c>
      <c r="BF106" s="76"/>
      <c r="BG106" s="77"/>
      <c r="BH106" s="75" t="s">
        <v>446</v>
      </c>
      <c r="BI106" s="76"/>
      <c r="BJ106" s="77"/>
      <c r="BK106" s="95" t="s">
        <v>701</v>
      </c>
      <c r="BL106" s="95"/>
      <c r="BM106" s="95"/>
      <c r="BN106" s="95"/>
      <c r="BO106" s="95" t="s">
        <v>693</v>
      </c>
      <c r="BP106" s="95"/>
      <c r="BQ106" s="95"/>
      <c r="BR106" s="95"/>
      <c r="BS106" s="75"/>
      <c r="BT106" s="76"/>
      <c r="BU106" s="77"/>
      <c r="BV106" s="75"/>
      <c r="BW106" s="76"/>
      <c r="BX106" s="77"/>
      <c r="BY106" s="75"/>
      <c r="BZ106" s="76"/>
      <c r="CA106" s="77"/>
      <c r="CB106" s="75"/>
      <c r="CC106" s="76"/>
      <c r="CD106" s="77"/>
    </row>
    <row r="107" spans="2:82" s="21" customFormat="1" ht="80.099999999999994" customHeight="1" thickBot="1">
      <c r="B107" s="47" t="s">
        <v>235</v>
      </c>
      <c r="C107" s="91" t="s">
        <v>11</v>
      </c>
      <c r="D107" s="92"/>
      <c r="E107" s="93"/>
      <c r="F107" s="91" t="s">
        <v>26</v>
      </c>
      <c r="G107" s="92"/>
      <c r="H107" s="92"/>
      <c r="I107" s="93"/>
      <c r="J107" s="91" t="s">
        <v>624</v>
      </c>
      <c r="K107" s="92"/>
      <c r="L107" s="93"/>
      <c r="M107" s="91" t="s">
        <v>3</v>
      </c>
      <c r="N107" s="92"/>
      <c r="O107" s="93"/>
      <c r="P107" s="91" t="s">
        <v>715</v>
      </c>
      <c r="Q107" s="92"/>
      <c r="R107" s="92"/>
      <c r="S107" s="93"/>
      <c r="T107" s="91" t="s">
        <v>39</v>
      </c>
      <c r="U107" s="92"/>
      <c r="V107" s="93"/>
      <c r="W107" s="91" t="s">
        <v>71</v>
      </c>
      <c r="X107" s="93"/>
      <c r="Y107" s="56" t="str">
        <f t="shared" si="43"/>
        <v>Muy Baja</v>
      </c>
      <c r="Z107" s="56" t="str">
        <f t="shared" si="44"/>
        <v>20%</v>
      </c>
      <c r="AA107" s="91" t="s">
        <v>61</v>
      </c>
      <c r="AB107" s="93"/>
      <c r="AC107" s="57" t="str">
        <f>IF(AA107&lt;=" "," ",IF(AA107='[11]TABLAS DE CRITERIOS'!$F$5,"Leve",IF(AA107='[11]TABLAS DE CRITERIOS'!$F$6,"Menor",IF([11]FORMATO!AA107='[11]TABLAS DE CRITERIOS'!$F$7,"Moderado",IF([11]FORMATO!AA107='[11]TABLAS DE CRITERIOS'!$F$8,"Mayor",IF(AA107='[11]TABLAS DE CRITERIOS'!$F$9,"Catastrófico"))))))</f>
        <v>Leve</v>
      </c>
      <c r="AD107" s="56" t="str">
        <f t="shared" si="76"/>
        <v>20%</v>
      </c>
      <c r="AE107" s="94" t="str">
        <f t="shared" si="77"/>
        <v>Bajo</v>
      </c>
      <c r="AF107" s="93"/>
      <c r="AG107" s="91" t="s">
        <v>716</v>
      </c>
      <c r="AH107" s="92"/>
      <c r="AI107" s="92"/>
      <c r="AJ107" s="93"/>
      <c r="AK107" s="58" t="s">
        <v>79</v>
      </c>
      <c r="AL107" s="58" t="s">
        <v>84</v>
      </c>
      <c r="AM107" s="59" t="str">
        <f t="shared" si="75"/>
        <v>40%</v>
      </c>
      <c r="AN107" s="58" t="s">
        <v>89</v>
      </c>
      <c r="AO107" s="58" t="s">
        <v>248</v>
      </c>
      <c r="AP107" s="58" t="s">
        <v>249</v>
      </c>
      <c r="AQ107" s="94" t="str">
        <f t="shared" si="47"/>
        <v>PROBABILIDAD</v>
      </c>
      <c r="AR107" s="92"/>
      <c r="AS107" s="93"/>
      <c r="AT107" s="60" t="str">
        <f t="shared" si="48"/>
        <v>Muy Baja</v>
      </c>
      <c r="AU107" s="60">
        <f t="shared" si="49"/>
        <v>0.12</v>
      </c>
      <c r="AV107" s="56" t="str">
        <f t="shared" si="50"/>
        <v>Leve</v>
      </c>
      <c r="AW107" s="60" t="str">
        <f t="shared" si="51"/>
        <v>20%</v>
      </c>
      <c r="AX107" s="94" t="str">
        <f t="shared" si="52"/>
        <v>Bajo</v>
      </c>
      <c r="AY107" s="93"/>
      <c r="AZ107" s="58" t="s">
        <v>101</v>
      </c>
      <c r="BA107" s="91" t="s">
        <v>717</v>
      </c>
      <c r="BB107" s="92"/>
      <c r="BC107" s="92"/>
      <c r="BD107" s="93"/>
      <c r="BE107" s="91" t="s">
        <v>634</v>
      </c>
      <c r="BF107" s="92"/>
      <c r="BG107" s="93"/>
      <c r="BH107" s="91" t="s">
        <v>446</v>
      </c>
      <c r="BI107" s="92"/>
      <c r="BJ107" s="93"/>
      <c r="BK107" s="91" t="s">
        <v>718</v>
      </c>
      <c r="BL107" s="92"/>
      <c r="BM107" s="92"/>
      <c r="BN107" s="93"/>
      <c r="BO107" s="91" t="s">
        <v>652</v>
      </c>
      <c r="BP107" s="92"/>
      <c r="BQ107" s="92"/>
      <c r="BR107" s="93"/>
      <c r="BS107" s="75"/>
      <c r="BT107" s="76"/>
      <c r="BU107" s="77"/>
      <c r="BV107" s="75"/>
      <c r="BW107" s="76"/>
      <c r="BX107" s="77"/>
      <c r="BY107" s="75"/>
      <c r="BZ107" s="76"/>
      <c r="CA107" s="77"/>
      <c r="CB107" s="75"/>
      <c r="CC107" s="76"/>
      <c r="CD107" s="77"/>
    </row>
    <row r="108" spans="2:82" s="21" customFormat="1" ht="80.099999999999994" customHeight="1" thickBot="1">
      <c r="B108" s="47" t="s">
        <v>236</v>
      </c>
      <c r="C108" s="91" t="s">
        <v>11</v>
      </c>
      <c r="D108" s="92"/>
      <c r="E108" s="93"/>
      <c r="F108" s="91" t="s">
        <v>26</v>
      </c>
      <c r="G108" s="92"/>
      <c r="H108" s="92"/>
      <c r="I108" s="93"/>
      <c r="J108" s="91" t="s">
        <v>719</v>
      </c>
      <c r="K108" s="92"/>
      <c r="L108" s="93"/>
      <c r="M108" s="91" t="s">
        <v>3</v>
      </c>
      <c r="N108" s="92"/>
      <c r="O108" s="93"/>
      <c r="P108" s="91" t="s">
        <v>720</v>
      </c>
      <c r="Q108" s="92"/>
      <c r="R108" s="92"/>
      <c r="S108" s="93"/>
      <c r="T108" s="91" t="s">
        <v>39</v>
      </c>
      <c r="U108" s="92"/>
      <c r="V108" s="93"/>
      <c r="W108" s="91" t="s">
        <v>69</v>
      </c>
      <c r="X108" s="93"/>
      <c r="Y108" s="56" t="str">
        <f t="shared" si="43"/>
        <v>Media</v>
      </c>
      <c r="Z108" s="56" t="str">
        <f t="shared" si="44"/>
        <v>60%</v>
      </c>
      <c r="AA108" s="91" t="s">
        <v>64</v>
      </c>
      <c r="AB108" s="93"/>
      <c r="AC108" s="48" t="str">
        <f>IF(AA108&lt;=" "," ",IF(AA108='TABLAS DE CRITERIOS'!$F$5,"Leve",IF(AA108='TABLAS DE CRITERIOS'!$F$6,"Menor",IF(FORMATO!AA108='TABLAS DE CRITERIOS'!$F$7,"Moderado",IF(FORMATO!AA108='TABLAS DE CRITERIOS'!$F$8,"Mayor",IF(AA108='TABLAS DE CRITERIOS'!$F$9,"Catastrófico"))))))</f>
        <v>Mayor</v>
      </c>
      <c r="AD108" s="64" t="str">
        <f t="shared" ref="AD108" si="78">IF(AC108="Leve","20%",IF(AC108="Menor","40%",IF(AC108="Moderado","60%",IF(AC108="Mayor","80%",IF(AC108="Catastrófico","100%"," ")))))</f>
        <v>80%</v>
      </c>
      <c r="AE108" s="84" t="str">
        <f t="shared" ref="AE108" si="79">IF(OR(AND(Y108="Muy Baja",AC108="Leve"),AND(Y108="Muy Baja",AC108="Menor"),AND(Y108="Baja",AC108="Leve")),"Bajo",IF(OR(AND(Y108="Muy baja",AC108="Moderado"),AND(Y108="Baja",AC108="Menor"),AND(Y108="Baja",AC108="Moderado"),AND(Y108="Media",AC108="Leve"),AND(Y108="Media",AC108="Menor"),AND(Y108="Media",AC108="Moderado"),AND(Y108="Alta",AC108="Leve"),AND(Y108="Alta",AC108="Menor")),"Moderado",IF(OR(AND(Y108="Muy Baja",AC108="Mayor"),AND(Y108="Baja",AC108="Mayor"),AND(Y108="Media",AC108="Mayor"),AND(Y108="Alta",AC108="Moderado"),AND(Y108="Alta",AC108="Mayor"),AND(Y108="Muy Alta",AC108="Leve"),AND(Y108="Muy Alta",AC108="Menor"),AND(Y108="Muy Alta",AC108="Moderado"),AND(Y108="Muy Alta",AC108="Mayor")),"Alto",IF(OR(AND(Y108="Muy Baja",AC108="Catastrófico"),AND(Y108="Baja",AC108="Catastrófico"),AND(Y108="Media",AC108="Catastrófico"),AND(Y108="Alta",AC108="Catastrófico"),AND(Y108="Muy Alta",AC108="Catastrófico")),"Extremo",""))))</f>
        <v>Alto</v>
      </c>
      <c r="AF108" s="85"/>
      <c r="AG108" s="91" t="s">
        <v>721</v>
      </c>
      <c r="AH108" s="92"/>
      <c r="AI108" s="92"/>
      <c r="AJ108" s="93"/>
      <c r="AK108" s="58" t="s">
        <v>79</v>
      </c>
      <c r="AL108" s="58" t="s">
        <v>84</v>
      </c>
      <c r="AM108" s="59" t="str">
        <f t="shared" si="75"/>
        <v>40%</v>
      </c>
      <c r="AN108" s="58" t="s">
        <v>89</v>
      </c>
      <c r="AO108" s="58" t="s">
        <v>248</v>
      </c>
      <c r="AP108" s="58" t="s">
        <v>249</v>
      </c>
      <c r="AQ108" s="94" t="str">
        <f t="shared" si="47"/>
        <v>PROBABILIDAD</v>
      </c>
      <c r="AR108" s="92"/>
      <c r="AS108" s="93"/>
      <c r="AT108" s="60" t="str">
        <f t="shared" si="48"/>
        <v>Baja</v>
      </c>
      <c r="AU108" s="60">
        <f t="shared" si="49"/>
        <v>0.36</v>
      </c>
      <c r="AV108" s="56" t="str">
        <f t="shared" si="50"/>
        <v>Mayor</v>
      </c>
      <c r="AW108" s="60" t="str">
        <f t="shared" si="51"/>
        <v>80%</v>
      </c>
      <c r="AX108" s="94" t="str">
        <f t="shared" si="52"/>
        <v>Alto</v>
      </c>
      <c r="AY108" s="93"/>
      <c r="AZ108" s="58" t="s">
        <v>101</v>
      </c>
      <c r="BA108" s="91" t="s">
        <v>722</v>
      </c>
      <c r="BB108" s="92"/>
      <c r="BC108" s="92"/>
      <c r="BD108" s="93"/>
      <c r="BE108" s="91" t="s">
        <v>634</v>
      </c>
      <c r="BF108" s="92"/>
      <c r="BG108" s="93"/>
      <c r="BH108" s="91" t="s">
        <v>446</v>
      </c>
      <c r="BI108" s="92"/>
      <c r="BJ108" s="93"/>
      <c r="BK108" s="91" t="s">
        <v>723</v>
      </c>
      <c r="BL108" s="92"/>
      <c r="BM108" s="92"/>
      <c r="BN108" s="93"/>
      <c r="BO108" s="91" t="s">
        <v>630</v>
      </c>
      <c r="BP108" s="92"/>
      <c r="BQ108" s="92"/>
      <c r="BR108" s="93"/>
      <c r="BS108" s="75"/>
      <c r="BT108" s="76"/>
      <c r="BU108" s="77"/>
      <c r="BV108" s="75"/>
      <c r="BW108" s="76"/>
      <c r="BX108" s="77"/>
      <c r="BY108" s="75"/>
      <c r="BZ108" s="76"/>
      <c r="CA108" s="77"/>
      <c r="CB108" s="75"/>
      <c r="CC108" s="76"/>
      <c r="CD108" s="77"/>
    </row>
    <row r="109" spans="2:82" s="21" customFormat="1" ht="80.099999999999994" customHeight="1" thickBot="1">
      <c r="B109" s="47" t="s">
        <v>237</v>
      </c>
      <c r="C109" s="91" t="s">
        <v>11</v>
      </c>
      <c r="D109" s="92"/>
      <c r="E109" s="93"/>
      <c r="F109" s="91" t="s">
        <v>26</v>
      </c>
      <c r="G109" s="92"/>
      <c r="H109" s="92"/>
      <c r="I109" s="93"/>
      <c r="J109" s="91" t="s">
        <v>724</v>
      </c>
      <c r="K109" s="92"/>
      <c r="L109" s="93"/>
      <c r="M109" s="91" t="s">
        <v>5</v>
      </c>
      <c r="N109" s="92"/>
      <c r="O109" s="93"/>
      <c r="P109" s="91" t="s">
        <v>725</v>
      </c>
      <c r="Q109" s="92"/>
      <c r="R109" s="92"/>
      <c r="S109" s="93"/>
      <c r="T109" s="91" t="s">
        <v>39</v>
      </c>
      <c r="U109" s="92"/>
      <c r="V109" s="93"/>
      <c r="W109" s="91" t="s">
        <v>69</v>
      </c>
      <c r="X109" s="93"/>
      <c r="Y109" s="56" t="str">
        <f t="shared" si="43"/>
        <v>Media</v>
      </c>
      <c r="Z109" s="56" t="str">
        <f t="shared" si="44"/>
        <v>60%</v>
      </c>
      <c r="AA109" s="91" t="s">
        <v>61</v>
      </c>
      <c r="AB109" s="93"/>
      <c r="AC109" s="57" t="str">
        <f>IF(AA109&lt;=" "," ",IF(AA109='[11]TABLAS DE CRITERIOS'!$F$5,"Leve",IF(AA109='[11]TABLAS DE CRITERIOS'!$F$6,"Menor",IF([11]FORMATO!AA109='[11]TABLAS DE CRITERIOS'!$F$7,"Moderado",IF([11]FORMATO!AA109='[11]TABLAS DE CRITERIOS'!$F$8,"Mayor",IF(AA109='[11]TABLAS DE CRITERIOS'!$F$9,"Catastrófico"))))))</f>
        <v>Leve</v>
      </c>
      <c r="AD109" s="56" t="str">
        <f t="shared" si="76"/>
        <v>20%</v>
      </c>
      <c r="AE109" s="94" t="str">
        <f t="shared" si="77"/>
        <v>Moderado</v>
      </c>
      <c r="AF109" s="93"/>
      <c r="AG109" s="91" t="s">
        <v>726</v>
      </c>
      <c r="AH109" s="92"/>
      <c r="AI109" s="92"/>
      <c r="AJ109" s="93"/>
      <c r="AK109" s="58" t="s">
        <v>79</v>
      </c>
      <c r="AL109" s="58" t="s">
        <v>84</v>
      </c>
      <c r="AM109" s="59" t="str">
        <f t="shared" si="75"/>
        <v>40%</v>
      </c>
      <c r="AN109" s="58" t="s">
        <v>89</v>
      </c>
      <c r="AO109" s="58" t="s">
        <v>248</v>
      </c>
      <c r="AP109" s="58" t="s">
        <v>249</v>
      </c>
      <c r="AQ109" s="94" t="str">
        <f t="shared" si="47"/>
        <v>PROBABILIDAD</v>
      </c>
      <c r="AR109" s="92"/>
      <c r="AS109" s="93"/>
      <c r="AT109" s="60" t="str">
        <f t="shared" si="48"/>
        <v>Baja</v>
      </c>
      <c r="AU109" s="60">
        <f t="shared" si="49"/>
        <v>0.36</v>
      </c>
      <c r="AV109" s="56" t="str">
        <f t="shared" si="50"/>
        <v>Leve</v>
      </c>
      <c r="AW109" s="60" t="str">
        <f t="shared" si="51"/>
        <v>20%</v>
      </c>
      <c r="AX109" s="94" t="str">
        <f t="shared" si="52"/>
        <v>Bajo</v>
      </c>
      <c r="AY109" s="93"/>
      <c r="AZ109" s="58" t="s">
        <v>101</v>
      </c>
      <c r="BA109" s="91" t="s">
        <v>727</v>
      </c>
      <c r="BB109" s="92"/>
      <c r="BC109" s="92"/>
      <c r="BD109" s="93"/>
      <c r="BE109" s="91" t="s">
        <v>634</v>
      </c>
      <c r="BF109" s="92"/>
      <c r="BG109" s="93"/>
      <c r="BH109" s="91" t="s">
        <v>446</v>
      </c>
      <c r="BI109" s="92"/>
      <c r="BJ109" s="93"/>
      <c r="BK109" s="91" t="s">
        <v>728</v>
      </c>
      <c r="BL109" s="92"/>
      <c r="BM109" s="92"/>
      <c r="BN109" s="93"/>
      <c r="BO109" s="91" t="s">
        <v>630</v>
      </c>
      <c r="BP109" s="92"/>
      <c r="BQ109" s="92"/>
      <c r="BR109" s="93"/>
      <c r="BS109" s="75"/>
      <c r="BT109" s="76"/>
      <c r="BU109" s="77"/>
      <c r="BV109" s="75"/>
      <c r="BW109" s="76"/>
      <c r="BX109" s="77"/>
      <c r="BY109" s="75"/>
      <c r="BZ109" s="76"/>
      <c r="CA109" s="77"/>
      <c r="CB109" s="75"/>
      <c r="CC109" s="76"/>
      <c r="CD109" s="77"/>
    </row>
    <row r="110" spans="2:82" s="21" customFormat="1" ht="80.099999999999994" customHeight="1" thickBot="1">
      <c r="B110" s="47" t="s">
        <v>238</v>
      </c>
      <c r="C110" s="91" t="s">
        <v>11</v>
      </c>
      <c r="D110" s="92"/>
      <c r="E110" s="93"/>
      <c r="F110" s="91" t="s">
        <v>26</v>
      </c>
      <c r="G110" s="92"/>
      <c r="H110" s="92"/>
      <c r="I110" s="93"/>
      <c r="J110" s="91" t="s">
        <v>729</v>
      </c>
      <c r="K110" s="92"/>
      <c r="L110" s="93"/>
      <c r="M110" s="91" t="s">
        <v>3</v>
      </c>
      <c r="N110" s="92"/>
      <c r="O110" s="93"/>
      <c r="P110" s="91" t="s">
        <v>730</v>
      </c>
      <c r="Q110" s="92"/>
      <c r="R110" s="92"/>
      <c r="S110" s="93"/>
      <c r="T110" s="91" t="s">
        <v>37</v>
      </c>
      <c r="U110" s="92"/>
      <c r="V110" s="93"/>
      <c r="W110" s="91" t="s">
        <v>69</v>
      </c>
      <c r="X110" s="93"/>
      <c r="Y110" s="56" t="str">
        <f t="shared" si="43"/>
        <v>Media</v>
      </c>
      <c r="Z110" s="56" t="str">
        <f t="shared" si="44"/>
        <v>60%</v>
      </c>
      <c r="AA110" s="91" t="s">
        <v>64</v>
      </c>
      <c r="AB110" s="93"/>
      <c r="AC110" s="48" t="str">
        <f>IF(AA110&lt;=" "," ",IF(AA110='TABLAS DE CRITERIOS'!$F$5,"Leve",IF(AA110='TABLAS DE CRITERIOS'!$F$6,"Menor",IF(FORMATO!AA110='TABLAS DE CRITERIOS'!$F$7,"Moderado",IF(FORMATO!AA110='TABLAS DE CRITERIOS'!$F$8,"Mayor",IF(AA110='TABLAS DE CRITERIOS'!$F$9,"Catastrófico"))))))</f>
        <v>Mayor</v>
      </c>
      <c r="AD110" s="64" t="str">
        <f t="shared" ref="AD110:AD144" si="80">IF(AC110="Leve","20%",IF(AC110="Menor","40%",IF(AC110="Moderado","60%",IF(AC110="Mayor","80%",IF(AC110="Catastrófico","100%"," ")))))</f>
        <v>80%</v>
      </c>
      <c r="AE110" s="84" t="str">
        <f t="shared" ref="AE110:AE144" si="81">IF(OR(AND(Y110="Muy Baja",AC110="Leve"),AND(Y110="Muy Baja",AC110="Menor"),AND(Y110="Baja",AC110="Leve")),"Bajo",IF(OR(AND(Y110="Muy baja",AC110="Moderado"),AND(Y110="Baja",AC110="Menor"),AND(Y110="Baja",AC110="Moderado"),AND(Y110="Media",AC110="Leve"),AND(Y110="Media",AC110="Menor"),AND(Y110="Media",AC110="Moderado"),AND(Y110="Alta",AC110="Leve"),AND(Y110="Alta",AC110="Menor")),"Moderado",IF(OR(AND(Y110="Muy Baja",AC110="Mayor"),AND(Y110="Baja",AC110="Mayor"),AND(Y110="Media",AC110="Mayor"),AND(Y110="Alta",AC110="Moderado"),AND(Y110="Alta",AC110="Mayor"),AND(Y110="Muy Alta",AC110="Leve"),AND(Y110="Muy Alta",AC110="Menor"),AND(Y110="Muy Alta",AC110="Moderado"),AND(Y110="Muy Alta",AC110="Mayor")),"Alto",IF(OR(AND(Y110="Muy Baja",AC110="Catastrófico"),AND(Y110="Baja",AC110="Catastrófico"),AND(Y110="Media",AC110="Catastrófico"),AND(Y110="Alta",AC110="Catastrófico"),AND(Y110="Muy Alta",AC110="Catastrófico")),"Extremo",""))))</f>
        <v>Alto</v>
      </c>
      <c r="AF110" s="85"/>
      <c r="AG110" s="91" t="s">
        <v>731</v>
      </c>
      <c r="AH110" s="92"/>
      <c r="AI110" s="92"/>
      <c r="AJ110" s="93"/>
      <c r="AK110" s="58" t="s">
        <v>79</v>
      </c>
      <c r="AL110" s="58" t="s">
        <v>84</v>
      </c>
      <c r="AM110" s="59" t="str">
        <f t="shared" si="75"/>
        <v>40%</v>
      </c>
      <c r="AN110" s="58" t="s">
        <v>89</v>
      </c>
      <c r="AO110" s="58" t="s">
        <v>248</v>
      </c>
      <c r="AP110" s="58" t="s">
        <v>249</v>
      </c>
      <c r="AQ110" s="94" t="str">
        <f t="shared" si="47"/>
        <v>PROBABILIDAD</v>
      </c>
      <c r="AR110" s="92"/>
      <c r="AS110" s="93"/>
      <c r="AT110" s="60" t="str">
        <f t="shared" si="48"/>
        <v>Baja</v>
      </c>
      <c r="AU110" s="60">
        <f t="shared" si="49"/>
        <v>0.36</v>
      </c>
      <c r="AV110" s="56" t="str">
        <f t="shared" si="50"/>
        <v>Mayor</v>
      </c>
      <c r="AW110" s="60" t="str">
        <f t="shared" si="51"/>
        <v>80%</v>
      </c>
      <c r="AX110" s="94" t="str">
        <f t="shared" si="52"/>
        <v>Alto</v>
      </c>
      <c r="AY110" s="93"/>
      <c r="AZ110" s="58" t="s">
        <v>100</v>
      </c>
      <c r="BA110" s="91" t="s">
        <v>732</v>
      </c>
      <c r="BB110" s="92"/>
      <c r="BC110" s="92"/>
      <c r="BD110" s="93"/>
      <c r="BE110" s="91" t="s">
        <v>488</v>
      </c>
      <c r="BF110" s="92"/>
      <c r="BG110" s="93"/>
      <c r="BH110" s="91" t="s">
        <v>446</v>
      </c>
      <c r="BI110" s="92"/>
      <c r="BJ110" s="93"/>
      <c r="BK110" s="91" t="s">
        <v>733</v>
      </c>
      <c r="BL110" s="92"/>
      <c r="BM110" s="92"/>
      <c r="BN110" s="93"/>
      <c r="BO110" s="91" t="s">
        <v>646</v>
      </c>
      <c r="BP110" s="92"/>
      <c r="BQ110" s="92"/>
      <c r="BR110" s="93"/>
      <c r="BS110" s="75"/>
      <c r="BT110" s="76"/>
      <c r="BU110" s="77"/>
      <c r="BV110" s="75"/>
      <c r="BW110" s="76"/>
      <c r="BX110" s="77"/>
      <c r="BY110" s="75"/>
      <c r="BZ110" s="76"/>
      <c r="CA110" s="77"/>
      <c r="CB110" s="75"/>
      <c r="CC110" s="76"/>
      <c r="CD110" s="77"/>
    </row>
    <row r="111" spans="2:82" s="21" customFormat="1" ht="80.099999999999994" customHeight="1" thickBot="1">
      <c r="B111" s="47" t="s">
        <v>239</v>
      </c>
      <c r="C111" s="91" t="s">
        <v>11</v>
      </c>
      <c r="D111" s="92"/>
      <c r="E111" s="93"/>
      <c r="F111" s="91" t="s">
        <v>26</v>
      </c>
      <c r="G111" s="92"/>
      <c r="H111" s="92"/>
      <c r="I111" s="93"/>
      <c r="J111" s="91" t="s">
        <v>734</v>
      </c>
      <c r="K111" s="92"/>
      <c r="L111" s="93"/>
      <c r="M111" s="91" t="s">
        <v>3</v>
      </c>
      <c r="N111" s="92"/>
      <c r="O111" s="93"/>
      <c r="P111" s="91" t="s">
        <v>735</v>
      </c>
      <c r="Q111" s="92"/>
      <c r="R111" s="92"/>
      <c r="S111" s="93"/>
      <c r="T111" s="91" t="s">
        <v>39</v>
      </c>
      <c r="U111" s="92"/>
      <c r="V111" s="93"/>
      <c r="W111" s="91" t="s">
        <v>68</v>
      </c>
      <c r="X111" s="93"/>
      <c r="Y111" s="56" t="str">
        <f t="shared" si="43"/>
        <v>Alta</v>
      </c>
      <c r="Z111" s="56" t="str">
        <f t="shared" si="44"/>
        <v>80%</v>
      </c>
      <c r="AA111" s="91" t="s">
        <v>64</v>
      </c>
      <c r="AB111" s="93"/>
      <c r="AC111" s="48" t="str">
        <f>IF(AA111&lt;=" "," ",IF(AA111='TABLAS DE CRITERIOS'!$F$5,"Leve",IF(AA111='TABLAS DE CRITERIOS'!$F$6,"Menor",IF(FORMATO!AA111='TABLAS DE CRITERIOS'!$F$7,"Moderado",IF(FORMATO!AA111='TABLAS DE CRITERIOS'!$F$8,"Mayor",IF(AA111='TABLAS DE CRITERIOS'!$F$9,"Catastrófico"))))))</f>
        <v>Mayor</v>
      </c>
      <c r="AD111" s="64" t="str">
        <f t="shared" si="80"/>
        <v>80%</v>
      </c>
      <c r="AE111" s="84" t="str">
        <f t="shared" si="81"/>
        <v>Alto</v>
      </c>
      <c r="AF111" s="85"/>
      <c r="AG111" s="91" t="s">
        <v>736</v>
      </c>
      <c r="AH111" s="92"/>
      <c r="AI111" s="92"/>
      <c r="AJ111" s="93"/>
      <c r="AK111" s="58" t="s">
        <v>79</v>
      </c>
      <c r="AL111" s="58" t="s">
        <v>84</v>
      </c>
      <c r="AM111" s="59" t="str">
        <f t="shared" si="75"/>
        <v>40%</v>
      </c>
      <c r="AN111" s="58" t="s">
        <v>90</v>
      </c>
      <c r="AO111" s="58" t="s">
        <v>248</v>
      </c>
      <c r="AP111" s="58" t="s">
        <v>256</v>
      </c>
      <c r="AQ111" s="94" t="str">
        <f t="shared" si="47"/>
        <v>PROBABILIDAD</v>
      </c>
      <c r="AR111" s="92"/>
      <c r="AS111" s="93"/>
      <c r="AT111" s="60" t="str">
        <f t="shared" si="48"/>
        <v>Media</v>
      </c>
      <c r="AU111" s="60">
        <f t="shared" si="49"/>
        <v>0.48</v>
      </c>
      <c r="AV111" s="56" t="str">
        <f t="shared" si="50"/>
        <v>Mayor</v>
      </c>
      <c r="AW111" s="60" t="str">
        <f t="shared" si="51"/>
        <v>80%</v>
      </c>
      <c r="AX111" s="94" t="str">
        <f t="shared" si="52"/>
        <v>Alto</v>
      </c>
      <c r="AY111" s="93"/>
      <c r="AZ111" s="58" t="s">
        <v>100</v>
      </c>
      <c r="BA111" s="91" t="s">
        <v>737</v>
      </c>
      <c r="BB111" s="92"/>
      <c r="BC111" s="92"/>
      <c r="BD111" s="93"/>
      <c r="BE111" s="91" t="s">
        <v>634</v>
      </c>
      <c r="BF111" s="92"/>
      <c r="BG111" s="93"/>
      <c r="BH111" s="91" t="s">
        <v>446</v>
      </c>
      <c r="BI111" s="92"/>
      <c r="BJ111" s="93"/>
      <c r="BK111" s="91" t="s">
        <v>738</v>
      </c>
      <c r="BL111" s="92"/>
      <c r="BM111" s="92"/>
      <c r="BN111" s="93"/>
      <c r="BO111" s="91" t="s">
        <v>652</v>
      </c>
      <c r="BP111" s="92"/>
      <c r="BQ111" s="92"/>
      <c r="BR111" s="93"/>
      <c r="BS111" s="75"/>
      <c r="BT111" s="76"/>
      <c r="BU111" s="77"/>
      <c r="BV111" s="75"/>
      <c r="BW111" s="76"/>
      <c r="BX111" s="77"/>
      <c r="BY111" s="75"/>
      <c r="BZ111" s="76"/>
      <c r="CA111" s="77"/>
      <c r="CB111" s="75"/>
      <c r="CC111" s="76"/>
      <c r="CD111" s="77"/>
    </row>
    <row r="112" spans="2:82" s="21" customFormat="1" ht="80.099999999999994" customHeight="1" thickBot="1">
      <c r="B112" s="47" t="s">
        <v>240</v>
      </c>
      <c r="C112" s="78" t="s">
        <v>19</v>
      </c>
      <c r="D112" s="79"/>
      <c r="E112" s="80"/>
      <c r="F112" s="78" t="s">
        <v>34</v>
      </c>
      <c r="G112" s="79"/>
      <c r="H112" s="79"/>
      <c r="I112" s="80"/>
      <c r="J112" s="78" t="s">
        <v>739</v>
      </c>
      <c r="K112" s="79"/>
      <c r="L112" s="80"/>
      <c r="M112" s="78" t="s">
        <v>5</v>
      </c>
      <c r="N112" s="79"/>
      <c r="O112" s="80"/>
      <c r="P112" s="81" t="s">
        <v>740</v>
      </c>
      <c r="Q112" s="79"/>
      <c r="R112" s="79"/>
      <c r="S112" s="80"/>
      <c r="T112" s="78" t="s">
        <v>39</v>
      </c>
      <c r="U112" s="79"/>
      <c r="V112" s="80"/>
      <c r="W112" s="78" t="s">
        <v>69</v>
      </c>
      <c r="X112" s="80"/>
      <c r="Y112" s="65" t="str">
        <f t="shared" si="43"/>
        <v>Media</v>
      </c>
      <c r="Z112" s="65" t="str">
        <f t="shared" si="44"/>
        <v>60%</v>
      </c>
      <c r="AA112" s="78" t="s">
        <v>61</v>
      </c>
      <c r="AB112" s="80"/>
      <c r="AC112" s="66" t="str">
        <f>IF(AA112&lt;=" "," ",IF(AA112='[12]TABLAS DE CRITERIOS'!$F$5,"Leve",IF(AA112='[12]TABLAS DE CRITERIOS'!$F$6,"Menor",IF([12]FORMATO!AA112='[12]TABLAS DE CRITERIOS'!$F$7,"Moderado",IF([12]FORMATO!AA112='[12]TABLAS DE CRITERIOS'!$F$8,"Mayor",IF(AA112='[12]TABLAS DE CRITERIOS'!$F$9,"Catastrófico"))))))</f>
        <v>Leve</v>
      </c>
      <c r="AD112" s="65" t="str">
        <f t="shared" si="80"/>
        <v>20%</v>
      </c>
      <c r="AE112" s="86" t="str">
        <f t="shared" si="81"/>
        <v>Moderado</v>
      </c>
      <c r="AF112" s="80"/>
      <c r="AG112" s="78" t="s">
        <v>741</v>
      </c>
      <c r="AH112" s="79"/>
      <c r="AI112" s="79"/>
      <c r="AJ112" s="80"/>
      <c r="AK112" s="67" t="s">
        <v>80</v>
      </c>
      <c r="AL112" s="67" t="s">
        <v>84</v>
      </c>
      <c r="AM112" s="68" t="str">
        <f t="shared" si="75"/>
        <v>20%</v>
      </c>
      <c r="AN112" s="67" t="s">
        <v>89</v>
      </c>
      <c r="AO112" s="67" t="s">
        <v>248</v>
      </c>
      <c r="AP112" s="67" t="s">
        <v>249</v>
      </c>
      <c r="AQ112" s="86" t="str">
        <f t="shared" si="47"/>
        <v>IMPACTO</v>
      </c>
      <c r="AR112" s="79"/>
      <c r="AS112" s="80"/>
      <c r="AT112" s="69" t="str">
        <f t="shared" si="48"/>
        <v>Muy Alta</v>
      </c>
      <c r="AU112" s="69" t="str">
        <f t="shared" si="49"/>
        <v>60%</v>
      </c>
      <c r="AV112" s="65" t="str">
        <f t="shared" si="50"/>
        <v>Leve</v>
      </c>
      <c r="AW112" s="69">
        <f t="shared" si="51"/>
        <v>0.16</v>
      </c>
      <c r="AX112" s="86" t="str">
        <f t="shared" si="52"/>
        <v>Alto</v>
      </c>
      <c r="AY112" s="80"/>
      <c r="AZ112" s="67" t="s">
        <v>101</v>
      </c>
      <c r="BA112" s="81" t="s">
        <v>742</v>
      </c>
      <c r="BB112" s="79"/>
      <c r="BC112" s="79"/>
      <c r="BD112" s="80"/>
      <c r="BE112" s="87">
        <v>44927</v>
      </c>
      <c r="BF112" s="79"/>
      <c r="BG112" s="80"/>
      <c r="BH112" s="87">
        <v>45292</v>
      </c>
      <c r="BI112" s="79"/>
      <c r="BJ112" s="80"/>
      <c r="BK112" s="78" t="s">
        <v>743</v>
      </c>
      <c r="BL112" s="79"/>
      <c r="BM112" s="79"/>
      <c r="BN112" s="80"/>
      <c r="BO112" s="78" t="s">
        <v>744</v>
      </c>
      <c r="BP112" s="79"/>
      <c r="BQ112" s="79"/>
      <c r="BR112" s="80"/>
      <c r="BS112" s="75"/>
      <c r="BT112" s="76"/>
      <c r="BU112" s="77"/>
      <c r="BV112" s="75"/>
      <c r="BW112" s="76"/>
      <c r="BX112" s="77"/>
      <c r="BY112" s="75"/>
      <c r="BZ112" s="76"/>
      <c r="CA112" s="77"/>
      <c r="CB112" s="75"/>
      <c r="CC112" s="76"/>
      <c r="CD112" s="77"/>
    </row>
    <row r="113" spans="2:82" s="21" customFormat="1" ht="80.099999999999994" customHeight="1" thickBot="1">
      <c r="B113" s="47" t="s">
        <v>241</v>
      </c>
      <c r="C113" s="78" t="s">
        <v>19</v>
      </c>
      <c r="D113" s="79"/>
      <c r="E113" s="80"/>
      <c r="F113" s="78" t="s">
        <v>29</v>
      </c>
      <c r="G113" s="79"/>
      <c r="H113" s="79"/>
      <c r="I113" s="80"/>
      <c r="J113" s="78" t="s">
        <v>745</v>
      </c>
      <c r="K113" s="79"/>
      <c r="L113" s="80"/>
      <c r="M113" s="78" t="s">
        <v>3</v>
      </c>
      <c r="N113" s="79"/>
      <c r="O113" s="80"/>
      <c r="P113" s="81" t="s">
        <v>746</v>
      </c>
      <c r="Q113" s="79"/>
      <c r="R113" s="79"/>
      <c r="S113" s="80"/>
      <c r="T113" s="78" t="s">
        <v>42</v>
      </c>
      <c r="U113" s="79"/>
      <c r="V113" s="80"/>
      <c r="W113" s="78" t="s">
        <v>70</v>
      </c>
      <c r="X113" s="80"/>
      <c r="Y113" s="65" t="str">
        <f t="shared" si="43"/>
        <v>Baja</v>
      </c>
      <c r="Z113" s="65" t="str">
        <f t="shared" si="44"/>
        <v>40%</v>
      </c>
      <c r="AA113" s="78" t="s">
        <v>65</v>
      </c>
      <c r="AB113" s="80"/>
      <c r="AC113" s="66" t="str">
        <f>IF(AA113&lt;=" "," ",IF(AA113='[12]TABLAS DE CRITERIOS'!$F$5,"Leve",IF(AA113='[12]TABLAS DE CRITERIOS'!$F$6,"Menor",IF([12]FORMATO!AA113='[12]TABLAS DE CRITERIOS'!$F$7,"Moderado",IF([12]FORMATO!AA113='[12]TABLAS DE CRITERIOS'!$F$8,"Mayor",IF(AA113='[12]TABLAS DE CRITERIOS'!$F$9,"Catastrófico"))))))</f>
        <v>Catastrófico</v>
      </c>
      <c r="AD113" s="65" t="str">
        <f t="shared" si="80"/>
        <v>100%</v>
      </c>
      <c r="AE113" s="86" t="str">
        <f t="shared" si="81"/>
        <v>Extremo</v>
      </c>
      <c r="AF113" s="80"/>
      <c r="AG113" s="78" t="s">
        <v>747</v>
      </c>
      <c r="AH113" s="79"/>
      <c r="AI113" s="79"/>
      <c r="AJ113" s="80"/>
      <c r="AK113" s="67" t="s">
        <v>79</v>
      </c>
      <c r="AL113" s="67" t="s">
        <v>86</v>
      </c>
      <c r="AM113" s="68" t="str">
        <f t="shared" si="75"/>
        <v>50%</v>
      </c>
      <c r="AN113" s="67" t="s">
        <v>89</v>
      </c>
      <c r="AO113" s="67" t="s">
        <v>248</v>
      </c>
      <c r="AP113" s="67" t="s">
        <v>249</v>
      </c>
      <c r="AQ113" s="86" t="str">
        <f t="shared" si="47"/>
        <v>PROBABILIDAD</v>
      </c>
      <c r="AR113" s="79"/>
      <c r="AS113" s="80"/>
      <c r="AT113" s="69" t="str">
        <f t="shared" si="48"/>
        <v>Muy Baja</v>
      </c>
      <c r="AU113" s="69">
        <f t="shared" si="49"/>
        <v>0.2</v>
      </c>
      <c r="AV113" s="65" t="str">
        <f t="shared" si="50"/>
        <v>Leve</v>
      </c>
      <c r="AW113" s="69" t="str">
        <f t="shared" si="51"/>
        <v>100%</v>
      </c>
      <c r="AX113" s="86" t="str">
        <f t="shared" si="52"/>
        <v>Bajo</v>
      </c>
      <c r="AY113" s="80"/>
      <c r="AZ113" s="67" t="s">
        <v>100</v>
      </c>
      <c r="BA113" s="81" t="s">
        <v>748</v>
      </c>
      <c r="BB113" s="79"/>
      <c r="BC113" s="79"/>
      <c r="BD113" s="80"/>
      <c r="BE113" s="87">
        <v>44928</v>
      </c>
      <c r="BF113" s="79"/>
      <c r="BG113" s="80"/>
      <c r="BH113" s="87">
        <v>45293</v>
      </c>
      <c r="BI113" s="79"/>
      <c r="BJ113" s="80"/>
      <c r="BK113" s="78" t="s">
        <v>749</v>
      </c>
      <c r="BL113" s="79"/>
      <c r="BM113" s="79"/>
      <c r="BN113" s="80"/>
      <c r="BO113" s="78" t="s">
        <v>750</v>
      </c>
      <c r="BP113" s="79"/>
      <c r="BQ113" s="79"/>
      <c r="BR113" s="80"/>
      <c r="BS113" s="75"/>
      <c r="BT113" s="76"/>
      <c r="BU113" s="77"/>
      <c r="BV113" s="75"/>
      <c r="BW113" s="76"/>
      <c r="BX113" s="77"/>
      <c r="BY113" s="75"/>
      <c r="BZ113" s="76"/>
      <c r="CA113" s="77"/>
      <c r="CB113" s="75"/>
      <c r="CC113" s="76"/>
      <c r="CD113" s="77"/>
    </row>
    <row r="114" spans="2:82" s="21" customFormat="1" ht="80.099999999999994" customHeight="1" thickBot="1">
      <c r="B114" s="47" t="s">
        <v>242</v>
      </c>
      <c r="C114" s="78" t="s">
        <v>19</v>
      </c>
      <c r="D114" s="79"/>
      <c r="E114" s="80"/>
      <c r="F114" s="78" t="s">
        <v>34</v>
      </c>
      <c r="G114" s="79"/>
      <c r="H114" s="79"/>
      <c r="I114" s="80"/>
      <c r="J114" s="78" t="s">
        <v>751</v>
      </c>
      <c r="K114" s="79"/>
      <c r="L114" s="80"/>
      <c r="M114" s="78" t="s">
        <v>5</v>
      </c>
      <c r="N114" s="79"/>
      <c r="O114" s="80"/>
      <c r="P114" s="81" t="s">
        <v>752</v>
      </c>
      <c r="Q114" s="79"/>
      <c r="R114" s="79"/>
      <c r="S114" s="80"/>
      <c r="T114" s="78" t="s">
        <v>39</v>
      </c>
      <c r="U114" s="79"/>
      <c r="V114" s="80"/>
      <c r="W114" s="78" t="s">
        <v>68</v>
      </c>
      <c r="X114" s="80"/>
      <c r="Y114" s="65" t="str">
        <f t="shared" si="43"/>
        <v>Alta</v>
      </c>
      <c r="Z114" s="65" t="str">
        <f t="shared" si="44"/>
        <v>80%</v>
      </c>
      <c r="AA114" s="78" t="s">
        <v>61</v>
      </c>
      <c r="AB114" s="80"/>
      <c r="AC114" s="66" t="str">
        <f>IF(AA114&lt;=" "," ",IF(AA114='[12]TABLAS DE CRITERIOS'!$F$5,"Leve",IF(AA114='[12]TABLAS DE CRITERIOS'!$F$6,"Menor",IF([12]FORMATO!AA114='[12]TABLAS DE CRITERIOS'!$F$7,"Moderado",IF([12]FORMATO!AA114='[12]TABLAS DE CRITERIOS'!$F$8,"Mayor",IF(AA114='[12]TABLAS DE CRITERIOS'!$F$9,"Catastrófico"))))))</f>
        <v>Leve</v>
      </c>
      <c r="AD114" s="65" t="str">
        <f t="shared" si="80"/>
        <v>20%</v>
      </c>
      <c r="AE114" s="86" t="str">
        <f t="shared" si="81"/>
        <v>Moderado</v>
      </c>
      <c r="AF114" s="80"/>
      <c r="AG114" s="78" t="s">
        <v>753</v>
      </c>
      <c r="AH114" s="79"/>
      <c r="AI114" s="79"/>
      <c r="AJ114" s="80"/>
      <c r="AK114" s="67" t="s">
        <v>80</v>
      </c>
      <c r="AL114" s="67" t="s">
        <v>84</v>
      </c>
      <c r="AM114" s="68" t="str">
        <f t="shared" si="75"/>
        <v>20%</v>
      </c>
      <c r="AN114" s="67" t="s">
        <v>89</v>
      </c>
      <c r="AO114" s="67" t="s">
        <v>248</v>
      </c>
      <c r="AP114" s="67" t="s">
        <v>249</v>
      </c>
      <c r="AQ114" s="86" t="str">
        <f t="shared" si="47"/>
        <v>IMPACTO</v>
      </c>
      <c r="AR114" s="79"/>
      <c r="AS114" s="80"/>
      <c r="AT114" s="69" t="str">
        <f t="shared" si="48"/>
        <v>Muy Alta</v>
      </c>
      <c r="AU114" s="69" t="str">
        <f t="shared" si="49"/>
        <v>80%</v>
      </c>
      <c r="AV114" s="65" t="str">
        <f t="shared" si="50"/>
        <v>Leve</v>
      </c>
      <c r="AW114" s="69">
        <f t="shared" si="51"/>
        <v>0.16</v>
      </c>
      <c r="AX114" s="86" t="str">
        <f t="shared" si="52"/>
        <v>Alto</v>
      </c>
      <c r="AY114" s="80"/>
      <c r="AZ114" s="67" t="s">
        <v>100</v>
      </c>
      <c r="BA114" s="81" t="s">
        <v>754</v>
      </c>
      <c r="BB114" s="79"/>
      <c r="BC114" s="79"/>
      <c r="BD114" s="80"/>
      <c r="BE114" s="87">
        <v>44929</v>
      </c>
      <c r="BF114" s="79"/>
      <c r="BG114" s="80"/>
      <c r="BH114" s="87">
        <v>45294</v>
      </c>
      <c r="BI114" s="79"/>
      <c r="BJ114" s="80"/>
      <c r="BK114" s="78" t="s">
        <v>755</v>
      </c>
      <c r="BL114" s="79"/>
      <c r="BM114" s="79"/>
      <c r="BN114" s="80"/>
      <c r="BO114" s="78" t="s">
        <v>756</v>
      </c>
      <c r="BP114" s="79"/>
      <c r="BQ114" s="79"/>
      <c r="BR114" s="80"/>
      <c r="BS114" s="75"/>
      <c r="BT114" s="76"/>
      <c r="BU114" s="77"/>
      <c r="BV114" s="75"/>
      <c r="BW114" s="76"/>
      <c r="BX114" s="77"/>
      <c r="BY114" s="75"/>
      <c r="BZ114" s="76"/>
      <c r="CA114" s="77"/>
      <c r="CB114" s="75"/>
      <c r="CC114" s="76"/>
      <c r="CD114" s="77"/>
    </row>
    <row r="115" spans="2:82" s="21" customFormat="1" ht="80.099999999999994" customHeight="1" thickBot="1">
      <c r="B115" s="47" t="s">
        <v>243</v>
      </c>
      <c r="C115" s="78" t="s">
        <v>19</v>
      </c>
      <c r="D115" s="79"/>
      <c r="E115" s="80"/>
      <c r="F115" s="78" t="s">
        <v>34</v>
      </c>
      <c r="G115" s="79"/>
      <c r="H115" s="79"/>
      <c r="I115" s="80"/>
      <c r="J115" s="78" t="s">
        <v>757</v>
      </c>
      <c r="K115" s="79"/>
      <c r="L115" s="80"/>
      <c r="M115" s="78" t="s">
        <v>5</v>
      </c>
      <c r="N115" s="79"/>
      <c r="O115" s="80"/>
      <c r="P115" s="81" t="s">
        <v>758</v>
      </c>
      <c r="Q115" s="79"/>
      <c r="R115" s="79"/>
      <c r="S115" s="80"/>
      <c r="T115" s="78" t="s">
        <v>39</v>
      </c>
      <c r="U115" s="79"/>
      <c r="V115" s="80"/>
      <c r="W115" s="78" t="s">
        <v>69</v>
      </c>
      <c r="X115" s="80"/>
      <c r="Y115" s="65" t="str">
        <f t="shared" si="43"/>
        <v>Media</v>
      </c>
      <c r="Z115" s="65" t="str">
        <f t="shared" si="44"/>
        <v>60%</v>
      </c>
      <c r="AA115" s="78" t="s">
        <v>61</v>
      </c>
      <c r="AB115" s="80"/>
      <c r="AC115" s="66" t="str">
        <f>IF(AA115&lt;=" "," ",IF(AA115='[12]TABLAS DE CRITERIOS'!$F$5,"Leve",IF(AA115='[12]TABLAS DE CRITERIOS'!$F$6,"Menor",IF([12]FORMATO!AA115='[12]TABLAS DE CRITERIOS'!$F$7,"Moderado",IF([12]FORMATO!AA115='[12]TABLAS DE CRITERIOS'!$F$8,"Mayor",IF(AA115='[12]TABLAS DE CRITERIOS'!$F$9,"Catastrófico"))))))</f>
        <v>Leve</v>
      </c>
      <c r="AD115" s="65" t="str">
        <f t="shared" si="80"/>
        <v>20%</v>
      </c>
      <c r="AE115" s="86" t="str">
        <f t="shared" si="81"/>
        <v>Moderado</v>
      </c>
      <c r="AF115" s="80"/>
      <c r="AG115" s="78" t="s">
        <v>759</v>
      </c>
      <c r="AH115" s="79"/>
      <c r="AI115" s="79"/>
      <c r="AJ115" s="80"/>
      <c r="AK115" s="67" t="s">
        <v>80</v>
      </c>
      <c r="AL115" s="67" t="s">
        <v>84</v>
      </c>
      <c r="AM115" s="68" t="str">
        <f t="shared" si="75"/>
        <v>20%</v>
      </c>
      <c r="AN115" s="67" t="s">
        <v>89</v>
      </c>
      <c r="AO115" s="67" t="s">
        <v>248</v>
      </c>
      <c r="AP115" s="67" t="s">
        <v>249</v>
      </c>
      <c r="AQ115" s="86" t="str">
        <f t="shared" si="47"/>
        <v>IMPACTO</v>
      </c>
      <c r="AR115" s="79"/>
      <c r="AS115" s="80"/>
      <c r="AT115" s="69" t="str">
        <f t="shared" si="48"/>
        <v>Muy Alta</v>
      </c>
      <c r="AU115" s="69" t="str">
        <f t="shared" si="49"/>
        <v>60%</v>
      </c>
      <c r="AV115" s="65" t="str">
        <f t="shared" si="50"/>
        <v>Leve</v>
      </c>
      <c r="AW115" s="69">
        <f t="shared" si="51"/>
        <v>0.16</v>
      </c>
      <c r="AX115" s="86" t="str">
        <f t="shared" si="52"/>
        <v>Alto</v>
      </c>
      <c r="AY115" s="80"/>
      <c r="AZ115" s="67" t="s">
        <v>101</v>
      </c>
      <c r="BA115" s="81" t="s">
        <v>760</v>
      </c>
      <c r="BB115" s="79"/>
      <c r="BC115" s="79"/>
      <c r="BD115" s="80"/>
      <c r="BE115" s="87">
        <v>44930</v>
      </c>
      <c r="BF115" s="79"/>
      <c r="BG115" s="80"/>
      <c r="BH115" s="87">
        <v>45295</v>
      </c>
      <c r="BI115" s="79"/>
      <c r="BJ115" s="80"/>
      <c r="BK115" s="88" t="s">
        <v>761</v>
      </c>
      <c r="BL115" s="89"/>
      <c r="BM115" s="89"/>
      <c r="BN115" s="90"/>
      <c r="BO115" s="78" t="s">
        <v>762</v>
      </c>
      <c r="BP115" s="79"/>
      <c r="BQ115" s="79"/>
      <c r="BR115" s="80"/>
      <c r="BS115" s="75"/>
      <c r="BT115" s="76"/>
      <c r="BU115" s="77"/>
      <c r="BV115" s="75"/>
      <c r="BW115" s="76"/>
      <c r="BX115" s="77"/>
      <c r="BY115" s="75"/>
      <c r="BZ115" s="76"/>
      <c r="CA115" s="77"/>
      <c r="CB115" s="75"/>
      <c r="CC115" s="76"/>
      <c r="CD115" s="77"/>
    </row>
    <row r="116" spans="2:82" s="21" customFormat="1" ht="80.099999999999994" customHeight="1" thickBot="1">
      <c r="B116" s="47" t="s">
        <v>244</v>
      </c>
      <c r="C116" s="78" t="s">
        <v>19</v>
      </c>
      <c r="D116" s="79"/>
      <c r="E116" s="80"/>
      <c r="F116" s="78" t="s">
        <v>34</v>
      </c>
      <c r="G116" s="79"/>
      <c r="H116" s="79"/>
      <c r="I116" s="80"/>
      <c r="J116" s="78" t="s">
        <v>763</v>
      </c>
      <c r="K116" s="79"/>
      <c r="L116" s="80"/>
      <c r="M116" s="78" t="s">
        <v>3</v>
      </c>
      <c r="N116" s="79"/>
      <c r="O116" s="80"/>
      <c r="P116" s="81" t="s">
        <v>764</v>
      </c>
      <c r="Q116" s="79"/>
      <c r="R116" s="79"/>
      <c r="S116" s="80"/>
      <c r="T116" s="78" t="s">
        <v>39</v>
      </c>
      <c r="U116" s="79"/>
      <c r="V116" s="80"/>
      <c r="W116" s="78" t="s">
        <v>69</v>
      </c>
      <c r="X116" s="80"/>
      <c r="Y116" s="65" t="str">
        <f t="shared" si="43"/>
        <v>Media</v>
      </c>
      <c r="Z116" s="65" t="str">
        <f t="shared" si="44"/>
        <v>60%</v>
      </c>
      <c r="AA116" s="82" t="s">
        <v>63</v>
      </c>
      <c r="AB116" s="83"/>
      <c r="AC116" s="48" t="str">
        <f>IF(AA116&lt;=" "," ",IF(AA116='TABLAS DE CRITERIOS'!$F$5,"Leve",IF(AA116='TABLAS DE CRITERIOS'!$F$6,"Menor",IF(FORMATO!AA116='TABLAS DE CRITERIOS'!$F$7,"Moderado",IF(FORMATO!AA116='TABLAS DE CRITERIOS'!$F$8,"Mayor",IF(AA116='TABLAS DE CRITERIOS'!$F$9,"Catastrófico"))))))</f>
        <v>Moderado</v>
      </c>
      <c r="AD116" s="64" t="str">
        <f t="shared" si="80"/>
        <v>60%</v>
      </c>
      <c r="AE116" s="84" t="str">
        <f t="shared" si="81"/>
        <v>Moderado</v>
      </c>
      <c r="AF116" s="85"/>
      <c r="AG116" s="78" t="s">
        <v>765</v>
      </c>
      <c r="AH116" s="79"/>
      <c r="AI116" s="79"/>
      <c r="AJ116" s="80"/>
      <c r="AK116" s="67" t="s">
        <v>79</v>
      </c>
      <c r="AL116" s="67" t="s">
        <v>84</v>
      </c>
      <c r="AM116" s="68" t="str">
        <f t="shared" si="75"/>
        <v>40%</v>
      </c>
      <c r="AN116" s="67" t="s">
        <v>89</v>
      </c>
      <c r="AO116" s="67" t="s">
        <v>248</v>
      </c>
      <c r="AP116" s="67" t="s">
        <v>249</v>
      </c>
      <c r="AQ116" s="86" t="str">
        <f t="shared" si="47"/>
        <v>PROBABILIDAD</v>
      </c>
      <c r="AR116" s="79"/>
      <c r="AS116" s="80"/>
      <c r="AT116" s="69" t="str">
        <f t="shared" si="48"/>
        <v>Baja</v>
      </c>
      <c r="AU116" s="69">
        <f t="shared" si="49"/>
        <v>0.36</v>
      </c>
      <c r="AV116" s="65" t="str">
        <f t="shared" si="50"/>
        <v>Moderado</v>
      </c>
      <c r="AW116" s="69" t="str">
        <f t="shared" si="51"/>
        <v>60%</v>
      </c>
      <c r="AX116" s="86" t="str">
        <f t="shared" si="52"/>
        <v>Moderado</v>
      </c>
      <c r="AY116" s="80"/>
      <c r="AZ116" s="67" t="s">
        <v>101</v>
      </c>
      <c r="BA116" s="81" t="s">
        <v>766</v>
      </c>
      <c r="BB116" s="79"/>
      <c r="BC116" s="79"/>
      <c r="BD116" s="80"/>
      <c r="BE116" s="87">
        <v>44931</v>
      </c>
      <c r="BF116" s="79"/>
      <c r="BG116" s="80"/>
      <c r="BH116" s="87">
        <v>45296</v>
      </c>
      <c r="BI116" s="79"/>
      <c r="BJ116" s="80"/>
      <c r="BK116" s="78" t="s">
        <v>767</v>
      </c>
      <c r="BL116" s="79"/>
      <c r="BM116" s="79"/>
      <c r="BN116" s="80"/>
      <c r="BO116" s="78" t="s">
        <v>768</v>
      </c>
      <c r="BP116" s="79"/>
      <c r="BQ116" s="79"/>
      <c r="BR116" s="80"/>
      <c r="BS116" s="75"/>
      <c r="BT116" s="76"/>
      <c r="BU116" s="77"/>
      <c r="BV116" s="75"/>
      <c r="BW116" s="76"/>
      <c r="BX116" s="77"/>
      <c r="BY116" s="75"/>
      <c r="BZ116" s="76"/>
      <c r="CA116" s="77"/>
      <c r="CB116" s="75"/>
      <c r="CC116" s="76"/>
      <c r="CD116" s="77"/>
    </row>
    <row r="117" spans="2:82" ht="92.25" thickBot="1">
      <c r="B117" s="63" t="s">
        <v>840</v>
      </c>
      <c r="C117" s="78" t="s">
        <v>19</v>
      </c>
      <c r="D117" s="79"/>
      <c r="E117" s="80"/>
      <c r="F117" s="78" t="s">
        <v>34</v>
      </c>
      <c r="G117" s="79"/>
      <c r="H117" s="79"/>
      <c r="I117" s="80"/>
      <c r="J117" s="78" t="s">
        <v>769</v>
      </c>
      <c r="K117" s="79"/>
      <c r="L117" s="80"/>
      <c r="M117" s="78" t="s">
        <v>5</v>
      </c>
      <c r="N117" s="79"/>
      <c r="O117" s="80"/>
      <c r="P117" s="81" t="s">
        <v>770</v>
      </c>
      <c r="Q117" s="79"/>
      <c r="R117" s="79"/>
      <c r="S117" s="80"/>
      <c r="T117" s="78" t="s">
        <v>39</v>
      </c>
      <c r="U117" s="79"/>
      <c r="V117" s="80"/>
      <c r="W117" s="78" t="s">
        <v>69</v>
      </c>
      <c r="X117" s="80"/>
      <c r="Y117" s="65" t="str">
        <f t="shared" si="43"/>
        <v>Media</v>
      </c>
      <c r="Z117" s="65" t="str">
        <f t="shared" si="44"/>
        <v>60%</v>
      </c>
      <c r="AA117" s="78" t="s">
        <v>62</v>
      </c>
      <c r="AB117" s="80"/>
      <c r="AC117" s="66" t="str">
        <f>IF(AA117&lt;=" "," ",IF(AA117='[12]TABLAS DE CRITERIOS'!$F$5,"Leve",IF(AA117='[12]TABLAS DE CRITERIOS'!$F$6,"Menor",IF([12]FORMATO!AA117='[12]TABLAS DE CRITERIOS'!$F$7,"Moderado",IF([12]FORMATO!AA117='[12]TABLAS DE CRITERIOS'!$F$8,"Mayor",IF(AA117='[12]TABLAS DE CRITERIOS'!$F$9,"Catastrófico"))))))</f>
        <v>Menor</v>
      </c>
      <c r="AD117" s="65" t="str">
        <f t="shared" si="80"/>
        <v>40%</v>
      </c>
      <c r="AE117" s="86" t="str">
        <f t="shared" si="81"/>
        <v>Moderado</v>
      </c>
      <c r="AF117" s="80"/>
      <c r="AG117" s="78" t="s">
        <v>771</v>
      </c>
      <c r="AH117" s="79"/>
      <c r="AI117" s="79"/>
      <c r="AJ117" s="80"/>
      <c r="AK117" s="67" t="s">
        <v>79</v>
      </c>
      <c r="AL117" s="67" t="s">
        <v>84</v>
      </c>
      <c r="AM117" s="68" t="str">
        <f t="shared" si="75"/>
        <v>40%</v>
      </c>
      <c r="AN117" s="67" t="s">
        <v>90</v>
      </c>
      <c r="AO117" s="67" t="s">
        <v>248</v>
      </c>
      <c r="AP117" s="67" t="s">
        <v>249</v>
      </c>
      <c r="AQ117" s="86" t="str">
        <f t="shared" si="47"/>
        <v>PROBABILIDAD</v>
      </c>
      <c r="AR117" s="79"/>
      <c r="AS117" s="80"/>
      <c r="AT117" s="69" t="str">
        <f t="shared" si="48"/>
        <v>Baja</v>
      </c>
      <c r="AU117" s="69">
        <f t="shared" si="49"/>
        <v>0.36</v>
      </c>
      <c r="AV117" s="65" t="str">
        <f t="shared" si="50"/>
        <v>Menor</v>
      </c>
      <c r="AW117" s="69" t="str">
        <f t="shared" si="51"/>
        <v>40%</v>
      </c>
      <c r="AX117" s="86" t="str">
        <f t="shared" si="52"/>
        <v>Moderado</v>
      </c>
      <c r="AY117" s="80"/>
      <c r="AZ117" s="67" t="s">
        <v>101</v>
      </c>
      <c r="BA117" s="81" t="s">
        <v>772</v>
      </c>
      <c r="BB117" s="79"/>
      <c r="BC117" s="79"/>
      <c r="BD117" s="80"/>
      <c r="BE117" s="87">
        <v>44932</v>
      </c>
      <c r="BF117" s="79"/>
      <c r="BG117" s="80"/>
      <c r="BH117" s="87">
        <v>45297</v>
      </c>
      <c r="BI117" s="79"/>
      <c r="BJ117" s="80"/>
      <c r="BK117" s="78" t="s">
        <v>773</v>
      </c>
      <c r="BL117" s="79"/>
      <c r="BM117" s="79"/>
      <c r="BN117" s="80"/>
      <c r="BO117" s="78" t="s">
        <v>774</v>
      </c>
      <c r="BP117" s="79"/>
      <c r="BQ117" s="79"/>
      <c r="BR117" s="80"/>
    </row>
    <row r="118" spans="2:82" ht="92.25" thickBot="1">
      <c r="B118" s="63" t="s">
        <v>841</v>
      </c>
      <c r="C118" s="78" t="s">
        <v>19</v>
      </c>
      <c r="D118" s="79"/>
      <c r="E118" s="80"/>
      <c r="F118" s="78" t="s">
        <v>34</v>
      </c>
      <c r="G118" s="79"/>
      <c r="H118" s="79"/>
      <c r="I118" s="80"/>
      <c r="J118" s="78" t="s">
        <v>775</v>
      </c>
      <c r="K118" s="79"/>
      <c r="L118" s="80"/>
      <c r="M118" s="78" t="s">
        <v>5</v>
      </c>
      <c r="N118" s="79"/>
      <c r="O118" s="80"/>
      <c r="P118" s="81" t="s">
        <v>776</v>
      </c>
      <c r="Q118" s="79"/>
      <c r="R118" s="79"/>
      <c r="S118" s="80"/>
      <c r="T118" s="78" t="s">
        <v>39</v>
      </c>
      <c r="U118" s="79"/>
      <c r="V118" s="80"/>
      <c r="W118" s="78" t="s">
        <v>69</v>
      </c>
      <c r="X118" s="80"/>
      <c r="Y118" s="65" t="str">
        <f t="shared" si="43"/>
        <v>Media</v>
      </c>
      <c r="Z118" s="65" t="str">
        <f t="shared" si="44"/>
        <v>60%</v>
      </c>
      <c r="AA118" s="78" t="s">
        <v>61</v>
      </c>
      <c r="AB118" s="80"/>
      <c r="AC118" s="66" t="str">
        <f>IF(AA118&lt;=" "," ",IF(AA118='[12]TABLAS DE CRITERIOS'!$F$5,"Leve",IF(AA118='[12]TABLAS DE CRITERIOS'!$F$6,"Menor",IF([12]FORMATO!AA118='[12]TABLAS DE CRITERIOS'!$F$7,"Moderado",IF([12]FORMATO!AA118='[12]TABLAS DE CRITERIOS'!$F$8,"Mayor",IF(AA118='[12]TABLAS DE CRITERIOS'!$F$9,"Catastrófico"))))))</f>
        <v>Leve</v>
      </c>
      <c r="AD118" s="65" t="str">
        <f t="shared" si="80"/>
        <v>20%</v>
      </c>
      <c r="AE118" s="86" t="str">
        <f t="shared" si="81"/>
        <v>Moderado</v>
      </c>
      <c r="AF118" s="80"/>
      <c r="AG118" s="78" t="s">
        <v>777</v>
      </c>
      <c r="AH118" s="79"/>
      <c r="AI118" s="79"/>
      <c r="AJ118" s="80"/>
      <c r="AK118" s="67" t="s">
        <v>80</v>
      </c>
      <c r="AL118" s="67" t="s">
        <v>84</v>
      </c>
      <c r="AM118" s="68" t="str">
        <f t="shared" si="75"/>
        <v>20%</v>
      </c>
      <c r="AN118" s="67" t="s">
        <v>90</v>
      </c>
      <c r="AO118" s="67" t="s">
        <v>248</v>
      </c>
      <c r="AP118" s="67" t="s">
        <v>249</v>
      </c>
      <c r="AQ118" s="86" t="str">
        <f t="shared" si="47"/>
        <v>IMPACTO</v>
      </c>
      <c r="AR118" s="79"/>
      <c r="AS118" s="80"/>
      <c r="AT118" s="69" t="str">
        <f t="shared" si="48"/>
        <v>Muy Alta</v>
      </c>
      <c r="AU118" s="69" t="str">
        <f t="shared" si="49"/>
        <v>60%</v>
      </c>
      <c r="AV118" s="65" t="str">
        <f t="shared" si="50"/>
        <v>Leve</v>
      </c>
      <c r="AW118" s="69">
        <f t="shared" si="51"/>
        <v>0.16</v>
      </c>
      <c r="AX118" s="86" t="str">
        <f t="shared" si="52"/>
        <v>Alto</v>
      </c>
      <c r="AY118" s="80"/>
      <c r="AZ118" s="67" t="s">
        <v>101</v>
      </c>
      <c r="BA118" s="81" t="s">
        <v>778</v>
      </c>
      <c r="BB118" s="79"/>
      <c r="BC118" s="79"/>
      <c r="BD118" s="80"/>
      <c r="BE118" s="87">
        <v>44933</v>
      </c>
      <c r="BF118" s="79"/>
      <c r="BG118" s="80"/>
      <c r="BH118" s="87">
        <v>45298</v>
      </c>
      <c r="BI118" s="79"/>
      <c r="BJ118" s="80"/>
      <c r="BK118" s="78" t="s">
        <v>779</v>
      </c>
      <c r="BL118" s="79"/>
      <c r="BM118" s="79"/>
      <c r="BN118" s="80"/>
      <c r="BO118" s="78" t="s">
        <v>780</v>
      </c>
      <c r="BP118" s="79"/>
      <c r="BQ118" s="79"/>
      <c r="BR118" s="80"/>
    </row>
    <row r="119" spans="2:82" ht="92.25" thickBot="1">
      <c r="B119" s="63" t="s">
        <v>842</v>
      </c>
      <c r="C119" s="78" t="s">
        <v>19</v>
      </c>
      <c r="D119" s="79"/>
      <c r="E119" s="80"/>
      <c r="F119" s="78" t="s">
        <v>34</v>
      </c>
      <c r="G119" s="79"/>
      <c r="H119" s="79"/>
      <c r="I119" s="80"/>
      <c r="J119" s="78" t="s">
        <v>781</v>
      </c>
      <c r="K119" s="79"/>
      <c r="L119" s="80"/>
      <c r="M119" s="78" t="s">
        <v>5</v>
      </c>
      <c r="N119" s="79"/>
      <c r="O119" s="80"/>
      <c r="P119" s="81" t="s">
        <v>782</v>
      </c>
      <c r="Q119" s="79"/>
      <c r="R119" s="79"/>
      <c r="S119" s="80"/>
      <c r="T119" s="78" t="s">
        <v>39</v>
      </c>
      <c r="U119" s="79"/>
      <c r="V119" s="80"/>
      <c r="W119" s="78" t="s">
        <v>68</v>
      </c>
      <c r="X119" s="80"/>
      <c r="Y119" s="65" t="str">
        <f t="shared" si="43"/>
        <v>Alta</v>
      </c>
      <c r="Z119" s="65" t="str">
        <f t="shared" si="44"/>
        <v>80%</v>
      </c>
      <c r="AA119" s="78" t="s">
        <v>61</v>
      </c>
      <c r="AB119" s="80"/>
      <c r="AC119" s="66" t="str">
        <f>IF(AA119&lt;=" "," ",IF(AA119='[12]TABLAS DE CRITERIOS'!$F$5,"Leve",IF(AA119='[12]TABLAS DE CRITERIOS'!$F$6,"Menor",IF([12]FORMATO!AA119='[12]TABLAS DE CRITERIOS'!$F$7,"Moderado",IF([12]FORMATO!AA119='[12]TABLAS DE CRITERIOS'!$F$8,"Mayor",IF(AA119='[12]TABLAS DE CRITERIOS'!$F$9,"Catastrófico"))))))</f>
        <v>Leve</v>
      </c>
      <c r="AD119" s="65" t="str">
        <f t="shared" si="80"/>
        <v>20%</v>
      </c>
      <c r="AE119" s="86" t="str">
        <f t="shared" si="81"/>
        <v>Moderado</v>
      </c>
      <c r="AF119" s="80"/>
      <c r="AG119" s="78" t="s">
        <v>783</v>
      </c>
      <c r="AH119" s="79"/>
      <c r="AI119" s="79"/>
      <c r="AJ119" s="80"/>
      <c r="AK119" s="67" t="s">
        <v>80</v>
      </c>
      <c r="AL119" s="67" t="s">
        <v>84</v>
      </c>
      <c r="AM119" s="68" t="str">
        <f t="shared" si="75"/>
        <v>20%</v>
      </c>
      <c r="AN119" s="67" t="s">
        <v>90</v>
      </c>
      <c r="AO119" s="67" t="s">
        <v>585</v>
      </c>
      <c r="AP119" s="67" t="s">
        <v>249</v>
      </c>
      <c r="AQ119" s="86" t="str">
        <f t="shared" si="47"/>
        <v>IMPACTO</v>
      </c>
      <c r="AR119" s="79"/>
      <c r="AS119" s="80"/>
      <c r="AT119" s="69" t="str">
        <f t="shared" si="48"/>
        <v>Muy Alta</v>
      </c>
      <c r="AU119" s="69" t="str">
        <f t="shared" si="49"/>
        <v>80%</v>
      </c>
      <c r="AV119" s="65" t="str">
        <f t="shared" si="50"/>
        <v>Leve</v>
      </c>
      <c r="AW119" s="69">
        <f t="shared" si="51"/>
        <v>0.16</v>
      </c>
      <c r="AX119" s="86" t="str">
        <f t="shared" si="52"/>
        <v>Alto</v>
      </c>
      <c r="AY119" s="80"/>
      <c r="AZ119" s="67" t="s">
        <v>101</v>
      </c>
      <c r="BA119" s="81" t="s">
        <v>784</v>
      </c>
      <c r="BB119" s="79"/>
      <c r="BC119" s="79"/>
      <c r="BD119" s="80"/>
      <c r="BE119" s="87">
        <v>44934</v>
      </c>
      <c r="BF119" s="79"/>
      <c r="BG119" s="80"/>
      <c r="BH119" s="87">
        <v>45299</v>
      </c>
      <c r="BI119" s="79"/>
      <c r="BJ119" s="80"/>
      <c r="BK119" s="78" t="s">
        <v>785</v>
      </c>
      <c r="BL119" s="79"/>
      <c r="BM119" s="79"/>
      <c r="BN119" s="80"/>
      <c r="BO119" s="78" t="s">
        <v>786</v>
      </c>
      <c r="BP119" s="79"/>
      <c r="BQ119" s="79"/>
      <c r="BR119" s="80"/>
    </row>
    <row r="120" spans="2:82" ht="92.25" thickBot="1">
      <c r="B120" s="63" t="s">
        <v>843</v>
      </c>
      <c r="C120" s="78" t="s">
        <v>19</v>
      </c>
      <c r="D120" s="79"/>
      <c r="E120" s="80"/>
      <c r="F120" s="78" t="s">
        <v>34</v>
      </c>
      <c r="G120" s="79"/>
      <c r="H120" s="79"/>
      <c r="I120" s="80"/>
      <c r="J120" s="78" t="s">
        <v>787</v>
      </c>
      <c r="K120" s="79"/>
      <c r="L120" s="80"/>
      <c r="M120" s="78" t="s">
        <v>3</v>
      </c>
      <c r="N120" s="79"/>
      <c r="O120" s="80"/>
      <c r="P120" s="81" t="s">
        <v>788</v>
      </c>
      <c r="Q120" s="79"/>
      <c r="R120" s="79"/>
      <c r="S120" s="80"/>
      <c r="T120" s="78" t="s">
        <v>39</v>
      </c>
      <c r="U120" s="79"/>
      <c r="V120" s="80"/>
      <c r="W120" s="78" t="s">
        <v>68</v>
      </c>
      <c r="X120" s="80"/>
      <c r="Y120" s="65" t="str">
        <f t="shared" si="43"/>
        <v>Alta</v>
      </c>
      <c r="Z120" s="65" t="str">
        <f t="shared" si="44"/>
        <v>80%</v>
      </c>
      <c r="AA120" s="78" t="s">
        <v>65</v>
      </c>
      <c r="AB120" s="80"/>
      <c r="AC120" s="66" t="str">
        <f>IF(AA120&lt;=" "," ",IF(AA120='[12]TABLAS DE CRITERIOS'!$F$5,"Leve",IF(AA120='[12]TABLAS DE CRITERIOS'!$F$6,"Menor",IF([12]FORMATO!AA120='[12]TABLAS DE CRITERIOS'!$F$7,"Moderado",IF([12]FORMATO!AA120='[12]TABLAS DE CRITERIOS'!$F$8,"Mayor",IF(AA120='[12]TABLAS DE CRITERIOS'!$F$9,"Catastrófico"))))))</f>
        <v>Catastrófico</v>
      </c>
      <c r="AD120" s="65" t="str">
        <f t="shared" si="80"/>
        <v>100%</v>
      </c>
      <c r="AE120" s="86" t="str">
        <f t="shared" si="81"/>
        <v>Extremo</v>
      </c>
      <c r="AF120" s="80"/>
      <c r="AG120" s="78" t="s">
        <v>789</v>
      </c>
      <c r="AH120" s="79"/>
      <c r="AI120" s="79"/>
      <c r="AJ120" s="80"/>
      <c r="AK120" s="67" t="s">
        <v>80</v>
      </c>
      <c r="AL120" s="67" t="s">
        <v>84</v>
      </c>
      <c r="AM120" s="68" t="str">
        <f t="shared" si="75"/>
        <v>20%</v>
      </c>
      <c r="AN120" s="67" t="s">
        <v>89</v>
      </c>
      <c r="AO120" s="67" t="s">
        <v>248</v>
      </c>
      <c r="AP120" s="67" t="s">
        <v>249</v>
      </c>
      <c r="AQ120" s="86" t="str">
        <f t="shared" si="47"/>
        <v>IMPACTO</v>
      </c>
      <c r="AR120" s="79"/>
      <c r="AS120" s="80"/>
      <c r="AT120" s="69" t="str">
        <f t="shared" si="48"/>
        <v>Muy Alta</v>
      </c>
      <c r="AU120" s="69" t="str">
        <f t="shared" si="49"/>
        <v>80%</v>
      </c>
      <c r="AV120" s="65" t="str">
        <f t="shared" si="50"/>
        <v>Leve</v>
      </c>
      <c r="AW120" s="69">
        <f t="shared" si="51"/>
        <v>0.8</v>
      </c>
      <c r="AX120" s="86" t="str">
        <f t="shared" si="52"/>
        <v>Alto</v>
      </c>
      <c r="AY120" s="80"/>
      <c r="AZ120" s="67" t="s">
        <v>101</v>
      </c>
      <c r="BA120" s="81" t="s">
        <v>790</v>
      </c>
      <c r="BB120" s="79"/>
      <c r="BC120" s="79"/>
      <c r="BD120" s="80"/>
      <c r="BE120" s="87">
        <v>44935</v>
      </c>
      <c r="BF120" s="79"/>
      <c r="BG120" s="80"/>
      <c r="BH120" s="87">
        <v>45300</v>
      </c>
      <c r="BI120" s="79"/>
      <c r="BJ120" s="80"/>
      <c r="BK120" s="78" t="s">
        <v>791</v>
      </c>
      <c r="BL120" s="79"/>
      <c r="BM120" s="79"/>
      <c r="BN120" s="80"/>
      <c r="BO120" s="78" t="s">
        <v>792</v>
      </c>
      <c r="BP120" s="79"/>
      <c r="BQ120" s="79"/>
      <c r="BR120" s="80"/>
    </row>
    <row r="121" spans="2:82" ht="92.25" thickBot="1">
      <c r="B121" s="63" t="s">
        <v>844</v>
      </c>
      <c r="C121" s="78" t="s">
        <v>19</v>
      </c>
      <c r="D121" s="79"/>
      <c r="E121" s="80"/>
      <c r="F121" s="78" t="s">
        <v>34</v>
      </c>
      <c r="G121" s="79"/>
      <c r="H121" s="79"/>
      <c r="I121" s="80"/>
      <c r="J121" s="78" t="s">
        <v>793</v>
      </c>
      <c r="K121" s="79"/>
      <c r="L121" s="80"/>
      <c r="M121" s="78" t="s">
        <v>5</v>
      </c>
      <c r="N121" s="79"/>
      <c r="O121" s="80"/>
      <c r="P121" s="81" t="s">
        <v>794</v>
      </c>
      <c r="Q121" s="79"/>
      <c r="R121" s="79"/>
      <c r="S121" s="80"/>
      <c r="T121" s="78" t="s">
        <v>43</v>
      </c>
      <c r="U121" s="79"/>
      <c r="V121" s="80"/>
      <c r="W121" s="78" t="s">
        <v>69</v>
      </c>
      <c r="X121" s="80"/>
      <c r="Y121" s="65" t="str">
        <f t="shared" si="43"/>
        <v>Media</v>
      </c>
      <c r="Z121" s="65" t="str">
        <f t="shared" si="44"/>
        <v>60%</v>
      </c>
      <c r="AA121" s="78" t="s">
        <v>61</v>
      </c>
      <c r="AB121" s="80"/>
      <c r="AC121" s="66" t="str">
        <f>IF(AA121&lt;=" "," ",IF(AA121='[12]TABLAS DE CRITERIOS'!$F$5,"Leve",IF(AA121='[12]TABLAS DE CRITERIOS'!$F$6,"Menor",IF([12]FORMATO!AA121='[12]TABLAS DE CRITERIOS'!$F$7,"Moderado",IF([12]FORMATO!AA121='[12]TABLAS DE CRITERIOS'!$F$8,"Mayor",IF(AA121='[12]TABLAS DE CRITERIOS'!$F$9,"Catastrófico"))))))</f>
        <v>Leve</v>
      </c>
      <c r="AD121" s="65" t="str">
        <f t="shared" si="80"/>
        <v>20%</v>
      </c>
      <c r="AE121" s="86" t="str">
        <f t="shared" si="81"/>
        <v>Moderado</v>
      </c>
      <c r="AF121" s="80"/>
      <c r="AG121" s="81" t="s">
        <v>795</v>
      </c>
      <c r="AH121" s="79"/>
      <c r="AI121" s="79"/>
      <c r="AJ121" s="80"/>
      <c r="AK121" s="67" t="s">
        <v>80</v>
      </c>
      <c r="AL121" s="67" t="s">
        <v>84</v>
      </c>
      <c r="AM121" s="68" t="str">
        <f t="shared" si="75"/>
        <v>20%</v>
      </c>
      <c r="AN121" s="67" t="s">
        <v>89</v>
      </c>
      <c r="AO121" s="67" t="s">
        <v>248</v>
      </c>
      <c r="AP121" s="67" t="s">
        <v>249</v>
      </c>
      <c r="AQ121" s="86" t="str">
        <f t="shared" si="47"/>
        <v>IMPACTO</v>
      </c>
      <c r="AR121" s="79"/>
      <c r="AS121" s="80"/>
      <c r="AT121" s="69" t="str">
        <f t="shared" si="48"/>
        <v>Muy Alta</v>
      </c>
      <c r="AU121" s="69" t="str">
        <f t="shared" si="49"/>
        <v>60%</v>
      </c>
      <c r="AV121" s="65" t="str">
        <f t="shared" si="50"/>
        <v>Leve</v>
      </c>
      <c r="AW121" s="69">
        <f t="shared" si="51"/>
        <v>0.16</v>
      </c>
      <c r="AX121" s="86" t="str">
        <f t="shared" si="52"/>
        <v>Alto</v>
      </c>
      <c r="AY121" s="80"/>
      <c r="AZ121" s="67" t="s">
        <v>101</v>
      </c>
      <c r="BA121" s="81" t="s">
        <v>796</v>
      </c>
      <c r="BB121" s="79"/>
      <c r="BC121" s="79"/>
      <c r="BD121" s="80"/>
      <c r="BE121" s="87">
        <v>44936</v>
      </c>
      <c r="BF121" s="79"/>
      <c r="BG121" s="80"/>
      <c r="BH121" s="87">
        <v>45301</v>
      </c>
      <c r="BI121" s="79"/>
      <c r="BJ121" s="80"/>
      <c r="BK121" s="78" t="s">
        <v>797</v>
      </c>
      <c r="BL121" s="79"/>
      <c r="BM121" s="79"/>
      <c r="BN121" s="80"/>
      <c r="BO121" s="78" t="s">
        <v>798</v>
      </c>
      <c r="BP121" s="79"/>
      <c r="BQ121" s="79"/>
      <c r="BR121" s="80"/>
    </row>
    <row r="122" spans="2:82" ht="92.25" thickBot="1">
      <c r="B122" s="63" t="s">
        <v>845</v>
      </c>
      <c r="C122" s="246" t="s">
        <v>19</v>
      </c>
      <c r="D122" s="247"/>
      <c r="E122" s="248"/>
      <c r="F122" s="246" t="s">
        <v>34</v>
      </c>
      <c r="G122" s="247"/>
      <c r="H122" s="247"/>
      <c r="I122" s="248"/>
      <c r="J122" s="246" t="s">
        <v>799</v>
      </c>
      <c r="K122" s="247"/>
      <c r="L122" s="248"/>
      <c r="M122" s="246" t="s">
        <v>3</v>
      </c>
      <c r="N122" s="247"/>
      <c r="O122" s="248"/>
      <c r="P122" s="249" t="s">
        <v>800</v>
      </c>
      <c r="Q122" s="247"/>
      <c r="R122" s="247"/>
      <c r="S122" s="248"/>
      <c r="T122" s="246" t="s">
        <v>43</v>
      </c>
      <c r="U122" s="247"/>
      <c r="V122" s="248"/>
      <c r="W122" s="246" t="s">
        <v>69</v>
      </c>
      <c r="X122" s="248"/>
      <c r="Y122" s="70" t="str">
        <f t="shared" si="43"/>
        <v>Media</v>
      </c>
      <c r="Z122" s="70" t="str">
        <f t="shared" si="44"/>
        <v>60%</v>
      </c>
      <c r="AA122" s="246" t="s">
        <v>61</v>
      </c>
      <c r="AB122" s="248"/>
      <c r="AC122" s="71" t="str">
        <f>IF(AA122&lt;=" "," ",IF(AA122='[12]TABLAS DE CRITERIOS'!$F$5,"Leve",IF(AA122='[12]TABLAS DE CRITERIOS'!$F$6,"Menor",IF([12]FORMATO!AA122='[12]TABLAS DE CRITERIOS'!$F$7,"Moderado",IF([12]FORMATO!AA122='[12]TABLAS DE CRITERIOS'!$F$8,"Mayor",IF(AA122='[12]TABLAS DE CRITERIOS'!$F$9,"Catastrófico"))))))</f>
        <v>Leve</v>
      </c>
      <c r="AD122" s="70" t="str">
        <f t="shared" si="80"/>
        <v>20%</v>
      </c>
      <c r="AE122" s="250" t="str">
        <f t="shared" si="81"/>
        <v>Moderado</v>
      </c>
      <c r="AF122" s="248"/>
      <c r="AG122" s="246" t="s">
        <v>801</v>
      </c>
      <c r="AH122" s="247"/>
      <c r="AI122" s="247"/>
      <c r="AJ122" s="248"/>
      <c r="AK122" s="72" t="s">
        <v>80</v>
      </c>
      <c r="AL122" s="72" t="s">
        <v>84</v>
      </c>
      <c r="AM122" s="73" t="str">
        <f t="shared" si="75"/>
        <v>20%</v>
      </c>
      <c r="AN122" s="72" t="s">
        <v>89</v>
      </c>
      <c r="AO122" s="72" t="s">
        <v>248</v>
      </c>
      <c r="AP122" s="72" t="s">
        <v>249</v>
      </c>
      <c r="AQ122" s="250" t="str">
        <f t="shared" si="47"/>
        <v>IMPACTO</v>
      </c>
      <c r="AR122" s="247"/>
      <c r="AS122" s="248"/>
      <c r="AT122" s="74" t="str">
        <f t="shared" si="48"/>
        <v>Muy Alta</v>
      </c>
      <c r="AU122" s="74" t="str">
        <f t="shared" si="49"/>
        <v>60%</v>
      </c>
      <c r="AV122" s="70" t="str">
        <f t="shared" si="50"/>
        <v>Leve</v>
      </c>
      <c r="AW122" s="74">
        <f t="shared" si="51"/>
        <v>0.16</v>
      </c>
      <c r="AX122" s="250" t="str">
        <f t="shared" si="52"/>
        <v>Alto</v>
      </c>
      <c r="AY122" s="248"/>
      <c r="AZ122" s="72" t="s">
        <v>101</v>
      </c>
      <c r="BA122" s="249" t="s">
        <v>802</v>
      </c>
      <c r="BB122" s="247"/>
      <c r="BC122" s="247"/>
      <c r="BD122" s="248"/>
      <c r="BE122" s="251">
        <v>44937</v>
      </c>
      <c r="BF122" s="247"/>
      <c r="BG122" s="248"/>
      <c r="BH122" s="251">
        <v>45302</v>
      </c>
      <c r="BI122" s="247"/>
      <c r="BJ122" s="248"/>
      <c r="BK122" s="246" t="s">
        <v>803</v>
      </c>
      <c r="BL122" s="247"/>
      <c r="BM122" s="247"/>
      <c r="BN122" s="248"/>
      <c r="BO122" s="246" t="s">
        <v>774</v>
      </c>
      <c r="BP122" s="247"/>
      <c r="BQ122" s="247"/>
      <c r="BR122" s="248"/>
    </row>
    <row r="123" spans="2:82" ht="81.75" thickBot="1">
      <c r="B123" s="63" t="s">
        <v>846</v>
      </c>
      <c r="C123" s="78" t="s">
        <v>19</v>
      </c>
      <c r="D123" s="79"/>
      <c r="E123" s="80"/>
      <c r="F123" s="78" t="s">
        <v>34</v>
      </c>
      <c r="G123" s="79"/>
      <c r="H123" s="79"/>
      <c r="I123" s="80"/>
      <c r="J123" s="78" t="s">
        <v>804</v>
      </c>
      <c r="K123" s="79"/>
      <c r="L123" s="80"/>
      <c r="M123" s="78" t="s">
        <v>3</v>
      </c>
      <c r="N123" s="79"/>
      <c r="O123" s="80"/>
      <c r="P123" s="252" t="s">
        <v>805</v>
      </c>
      <c r="Q123" s="79"/>
      <c r="R123" s="79"/>
      <c r="S123" s="80"/>
      <c r="T123" s="78" t="s">
        <v>43</v>
      </c>
      <c r="U123" s="79"/>
      <c r="V123" s="80"/>
      <c r="W123" s="78" t="s">
        <v>69</v>
      </c>
      <c r="X123" s="80"/>
      <c r="Y123" s="70" t="str">
        <f t="shared" si="43"/>
        <v>Media</v>
      </c>
      <c r="Z123" s="70" t="str">
        <f t="shared" si="44"/>
        <v>60%</v>
      </c>
      <c r="AA123" s="78" t="s">
        <v>62</v>
      </c>
      <c r="AB123" s="80"/>
      <c r="AC123" s="71" t="str">
        <f>IF(AA123&lt;=" "," ",IF(AA123='[12]TABLAS DE CRITERIOS'!$F$5,"Leve",IF(AA123='[12]TABLAS DE CRITERIOS'!$F$6,"Menor",IF([12]FORMATO!AA123='[12]TABLAS DE CRITERIOS'!$F$7,"Moderado",IF([12]FORMATO!AA123='[12]TABLAS DE CRITERIOS'!$F$8,"Mayor",IF(AA123='[12]TABLAS DE CRITERIOS'!$F$9,"Catastrófico"))))))</f>
        <v>Menor</v>
      </c>
      <c r="AD123" s="70" t="str">
        <f t="shared" si="80"/>
        <v>40%</v>
      </c>
      <c r="AE123" s="250" t="str">
        <f t="shared" si="81"/>
        <v>Moderado</v>
      </c>
      <c r="AF123" s="248"/>
      <c r="AG123" s="81" t="s">
        <v>806</v>
      </c>
      <c r="AH123" s="79"/>
      <c r="AI123" s="79"/>
      <c r="AJ123" s="80"/>
      <c r="AK123" s="67" t="s">
        <v>79</v>
      </c>
      <c r="AL123" s="72" t="s">
        <v>84</v>
      </c>
      <c r="AM123" s="73" t="str">
        <f t="shared" si="75"/>
        <v>40%</v>
      </c>
      <c r="AN123" s="67" t="s">
        <v>89</v>
      </c>
      <c r="AO123" s="72" t="s">
        <v>248</v>
      </c>
      <c r="AP123" s="72" t="s">
        <v>249</v>
      </c>
      <c r="AQ123" s="250" t="str">
        <f t="shared" si="47"/>
        <v>PROBABILIDAD</v>
      </c>
      <c r="AR123" s="247"/>
      <c r="AS123" s="248"/>
      <c r="AT123" s="74" t="str">
        <f t="shared" si="48"/>
        <v>Baja</v>
      </c>
      <c r="AU123" s="74">
        <f t="shared" si="49"/>
        <v>0.36</v>
      </c>
      <c r="AV123" s="70" t="str">
        <f t="shared" si="50"/>
        <v>Menor</v>
      </c>
      <c r="AW123" s="74" t="str">
        <f t="shared" si="51"/>
        <v>40%</v>
      </c>
      <c r="AX123" s="250" t="str">
        <f t="shared" si="52"/>
        <v>Moderado</v>
      </c>
      <c r="AY123" s="248"/>
      <c r="AZ123" s="67" t="s">
        <v>100</v>
      </c>
      <c r="BA123" s="81" t="s">
        <v>807</v>
      </c>
      <c r="BB123" s="79"/>
      <c r="BC123" s="79"/>
      <c r="BD123" s="80"/>
      <c r="BE123" s="87">
        <v>44938</v>
      </c>
      <c r="BF123" s="79"/>
      <c r="BG123" s="80"/>
      <c r="BH123" s="87">
        <v>45303</v>
      </c>
      <c r="BI123" s="79"/>
      <c r="BJ123" s="80"/>
      <c r="BK123" s="78" t="s">
        <v>808</v>
      </c>
      <c r="BL123" s="79"/>
      <c r="BM123" s="79"/>
      <c r="BN123" s="80"/>
      <c r="BO123" s="78" t="s">
        <v>809</v>
      </c>
      <c r="BP123" s="79"/>
      <c r="BQ123" s="79"/>
      <c r="BR123" s="80"/>
    </row>
    <row r="124" spans="2:82" ht="92.25" thickBot="1">
      <c r="B124" s="63" t="s">
        <v>847</v>
      </c>
      <c r="C124" s="78" t="s">
        <v>19</v>
      </c>
      <c r="D124" s="79"/>
      <c r="E124" s="80"/>
      <c r="F124" s="78" t="s">
        <v>34</v>
      </c>
      <c r="G124" s="79"/>
      <c r="H124" s="79"/>
      <c r="I124" s="80"/>
      <c r="J124" s="78" t="s">
        <v>810</v>
      </c>
      <c r="K124" s="79"/>
      <c r="L124" s="80"/>
      <c r="M124" s="78" t="s">
        <v>5</v>
      </c>
      <c r="N124" s="79"/>
      <c r="O124" s="80"/>
      <c r="P124" s="81" t="s">
        <v>811</v>
      </c>
      <c r="Q124" s="79"/>
      <c r="R124" s="79"/>
      <c r="S124" s="80"/>
      <c r="T124" s="78" t="s">
        <v>43</v>
      </c>
      <c r="U124" s="79"/>
      <c r="V124" s="80"/>
      <c r="W124" s="78" t="s">
        <v>69</v>
      </c>
      <c r="X124" s="80"/>
      <c r="Y124" s="70" t="str">
        <f t="shared" si="43"/>
        <v>Media</v>
      </c>
      <c r="Z124" s="70" t="str">
        <f t="shared" si="44"/>
        <v>60%</v>
      </c>
      <c r="AA124" s="78" t="s">
        <v>61</v>
      </c>
      <c r="AB124" s="80"/>
      <c r="AC124" s="71" t="str">
        <f>IF(AA124&lt;=" "," ",IF(AA124='[12]TABLAS DE CRITERIOS'!$F$5,"Leve",IF(AA124='[12]TABLAS DE CRITERIOS'!$F$6,"Menor",IF([12]FORMATO!AA124='[12]TABLAS DE CRITERIOS'!$F$7,"Moderado",IF([12]FORMATO!AA124='[12]TABLAS DE CRITERIOS'!$F$8,"Mayor",IF(AA124='[12]TABLAS DE CRITERIOS'!$F$9,"Catastrófico"))))))</f>
        <v>Leve</v>
      </c>
      <c r="AD124" s="70" t="str">
        <f t="shared" si="80"/>
        <v>20%</v>
      </c>
      <c r="AE124" s="250" t="str">
        <f t="shared" si="81"/>
        <v>Moderado</v>
      </c>
      <c r="AF124" s="248"/>
      <c r="AG124" s="81" t="s">
        <v>812</v>
      </c>
      <c r="AH124" s="79"/>
      <c r="AI124" s="79"/>
      <c r="AJ124" s="80"/>
      <c r="AK124" s="67" t="s">
        <v>80</v>
      </c>
      <c r="AL124" s="72" t="s">
        <v>84</v>
      </c>
      <c r="AM124" s="73" t="str">
        <f t="shared" si="75"/>
        <v>20%</v>
      </c>
      <c r="AN124" s="67" t="s">
        <v>89</v>
      </c>
      <c r="AO124" s="72" t="s">
        <v>248</v>
      </c>
      <c r="AP124" s="72" t="s">
        <v>249</v>
      </c>
      <c r="AQ124" s="250" t="str">
        <f t="shared" si="47"/>
        <v>IMPACTO</v>
      </c>
      <c r="AR124" s="247"/>
      <c r="AS124" s="248"/>
      <c r="AT124" s="74" t="str">
        <f t="shared" si="48"/>
        <v>Muy Alta</v>
      </c>
      <c r="AU124" s="74" t="str">
        <f t="shared" si="49"/>
        <v>60%</v>
      </c>
      <c r="AV124" s="70" t="str">
        <f t="shared" si="50"/>
        <v>Leve</v>
      </c>
      <c r="AW124" s="74">
        <f t="shared" si="51"/>
        <v>0.16</v>
      </c>
      <c r="AX124" s="250" t="str">
        <f t="shared" si="52"/>
        <v>Alto</v>
      </c>
      <c r="AY124" s="248"/>
      <c r="AZ124" s="67" t="s">
        <v>101</v>
      </c>
      <c r="BA124" s="81" t="s">
        <v>813</v>
      </c>
      <c r="BB124" s="79"/>
      <c r="BC124" s="79"/>
      <c r="BD124" s="80"/>
      <c r="BE124" s="87">
        <v>44939</v>
      </c>
      <c r="BF124" s="79"/>
      <c r="BG124" s="80"/>
      <c r="BH124" s="87">
        <v>45304</v>
      </c>
      <c r="BI124" s="79"/>
      <c r="BJ124" s="80"/>
      <c r="BK124" s="78" t="s">
        <v>814</v>
      </c>
      <c r="BL124" s="79"/>
      <c r="BM124" s="79"/>
      <c r="BN124" s="80"/>
      <c r="BO124" s="78" t="s">
        <v>815</v>
      </c>
      <c r="BP124" s="79"/>
      <c r="BQ124" s="79"/>
      <c r="BR124" s="80"/>
    </row>
    <row r="125" spans="2:82" ht="92.25" thickBot="1">
      <c r="B125" s="63" t="s">
        <v>848</v>
      </c>
      <c r="C125" s="78" t="s">
        <v>19</v>
      </c>
      <c r="D125" s="79"/>
      <c r="E125" s="80"/>
      <c r="F125" s="78" t="s">
        <v>34</v>
      </c>
      <c r="G125" s="79"/>
      <c r="H125" s="79"/>
      <c r="I125" s="80"/>
      <c r="J125" s="78" t="s">
        <v>816</v>
      </c>
      <c r="K125" s="79"/>
      <c r="L125" s="80"/>
      <c r="M125" s="78" t="s">
        <v>3</v>
      </c>
      <c r="N125" s="79"/>
      <c r="O125" s="80"/>
      <c r="P125" s="81" t="s">
        <v>817</v>
      </c>
      <c r="Q125" s="79"/>
      <c r="R125" s="79"/>
      <c r="S125" s="80"/>
      <c r="T125" s="78" t="s">
        <v>43</v>
      </c>
      <c r="U125" s="79"/>
      <c r="V125" s="80"/>
      <c r="W125" s="78" t="s">
        <v>71</v>
      </c>
      <c r="X125" s="80"/>
      <c r="Y125" s="70" t="str">
        <f t="shared" ref="Y125:Y144" si="82">IF(W125&lt;=0," ",IF(W125="Rara vez","Muy Baja",IF(W125="Improbable","Baja",IF(W125="Posible","Media",IF(W125="Probable","Alta",IF(W125="Casi Seguro","Muy Alta"))))))</f>
        <v>Muy Baja</v>
      </c>
      <c r="Z125" s="70" t="str">
        <f t="shared" ref="Z125:Z144" si="83">IF(Y125=" "," ",IF(Y125="Muy Baja","20%",IF(Y125="Baja","40%",IF(Y125="Media","60%",IF(Y125="Alta","80%",IF(Y125="Muy Alta","100%"))))))</f>
        <v>20%</v>
      </c>
      <c r="AA125" s="78" t="s">
        <v>62</v>
      </c>
      <c r="AB125" s="80"/>
      <c r="AC125" s="71" t="str">
        <f>IF(AA125&lt;=" "," ",IF(AA125='[12]TABLAS DE CRITERIOS'!$F$5,"Leve",IF(AA125='[12]TABLAS DE CRITERIOS'!$F$6,"Menor",IF([12]FORMATO!AA125='[12]TABLAS DE CRITERIOS'!$F$7,"Moderado",IF([12]FORMATO!AA125='[12]TABLAS DE CRITERIOS'!$F$8,"Mayor",IF(AA125='[12]TABLAS DE CRITERIOS'!$F$9,"Catastrófico"))))))</f>
        <v>Menor</v>
      </c>
      <c r="AD125" s="70" t="str">
        <f t="shared" si="80"/>
        <v>40%</v>
      </c>
      <c r="AE125" s="250" t="str">
        <f t="shared" si="81"/>
        <v>Bajo</v>
      </c>
      <c r="AF125" s="248"/>
      <c r="AG125" s="81" t="s">
        <v>818</v>
      </c>
      <c r="AH125" s="79"/>
      <c r="AI125" s="79"/>
      <c r="AJ125" s="80"/>
      <c r="AK125" s="67" t="s">
        <v>80</v>
      </c>
      <c r="AL125" s="72" t="s">
        <v>84</v>
      </c>
      <c r="AM125" s="73" t="str">
        <f t="shared" si="75"/>
        <v>20%</v>
      </c>
      <c r="AN125" s="67" t="s">
        <v>89</v>
      </c>
      <c r="AO125" s="72" t="s">
        <v>248</v>
      </c>
      <c r="AP125" s="72" t="s">
        <v>249</v>
      </c>
      <c r="AQ125" s="250" t="str">
        <f t="shared" ref="AQ125:AQ144" si="84">IF(AK125=""," ",IF(AK125="PREVENTIVO","PROBABILIDAD",IF(AK125="CORRECTIVO","IMPACTO")))</f>
        <v>IMPACTO</v>
      </c>
      <c r="AR125" s="247"/>
      <c r="AS125" s="248"/>
      <c r="AT125" s="74" t="str">
        <f t="shared" ref="AT125:AT144" si="85">IFERROR(IF(AU125="","",IF(AU125&lt;=0.2,"Muy Baja",IF(AU125&lt;=0.4,"Baja",IF(AU125&lt;=0.6,"Media",IF(AU125&lt;=0.8,"Alta","Muy Alta"))))),"")</f>
        <v>Muy Alta</v>
      </c>
      <c r="AU125" s="74" t="str">
        <f t="shared" ref="AU125:AU144" si="86">IFERROR(IF(AQ125="Probabilidad",(Z125-(+Z125*AM125)),IF(AQ125="Impacto",Z125,"")),"")</f>
        <v>20%</v>
      </c>
      <c r="AV125" s="70" t="str">
        <f t="shared" ref="AV125:AV144" si="87">IF(AW125=""," ",IF(AW125&lt;="20%","Leve",IF(AW125&lt;="40%","Menor",IF(AW125&lt;="60%","Moderado",IF(AW125&lt;="80%","Mayor",IF(AW125&lt;="100%","Catastrófico"))))))</f>
        <v>Leve</v>
      </c>
      <c r="AW125" s="74">
        <f t="shared" ref="AW125:AW144" si="88">IFERROR(IF(AQ125="Impacto",(AD125-(+AD125*AM125)),IF(AQ125="Probabilidad",AD125,"")),"")</f>
        <v>0.32</v>
      </c>
      <c r="AX125" s="250" t="str">
        <f t="shared" ref="AX125:AX144" si="89">IFERROR(IF(OR(AND(AT125="Muy Baja",AV125="Leve"),AND(AT125="Muy Baja",AV125="Menor"),AND(AT125="Baja",AV125="Leve")),"Bajo",IF(OR(AND(AT125="Muy baja",AV125="Moderado"),AND(AT125="Baja",AV125="Menor"),AND(AT125="Baja",AV125="Moderado"),AND(AT125="Media",AV125="Leve"),AND(AT125="Media",AV125="Menor"),AND(AT125="Media",AV125="Moderado"),AND(AT125="Alta",AV125="Leve"),AND(AT125="Alta",AV125="Menor")),"Moderado",IF(OR(AND(AT125="Muy Baja",AV125="Mayor"),AND(AT125="Baja",AV125="Mayor"),AND(AT125="Media",AV125="Mayor"),AND(AT125="Alta",AV125="Moderado"),AND(AT125="Alta",AV125="Mayor"),AND(AT125="Muy Alta",AV125="Leve"),AND(AT125="Muy Alta",AV125="Menor"),AND(AT125="Muy Alta",AV125="Moderado"),AND(AT125="Muy Alta",AV125="Mayor")),"Alto",IF(OR(AND(AT125="Muy Baja",AV125="Catastrófico"),AND(AT125="Baja",AV125="Catastrófico"),AND(AT125="Media",AV125="Catastrófico"),AND(AT125="Alta",AV125="Catastrófico"),AND(AT125="Muy Alta",AV125="Catastrófico")),"Extremo","")))),"")</f>
        <v>Alto</v>
      </c>
      <c r="AY125" s="248"/>
      <c r="AZ125" s="67" t="s">
        <v>101</v>
      </c>
      <c r="BA125" s="81" t="s">
        <v>819</v>
      </c>
      <c r="BB125" s="79"/>
      <c r="BC125" s="79"/>
      <c r="BD125" s="80"/>
      <c r="BE125" s="87">
        <v>44940</v>
      </c>
      <c r="BF125" s="79"/>
      <c r="BG125" s="80"/>
      <c r="BH125" s="87">
        <v>45305</v>
      </c>
      <c r="BI125" s="79"/>
      <c r="BJ125" s="80"/>
      <c r="BK125" s="81" t="s">
        <v>820</v>
      </c>
      <c r="BL125" s="79"/>
      <c r="BM125" s="79"/>
      <c r="BN125" s="80"/>
      <c r="BO125" s="78" t="s">
        <v>821</v>
      </c>
      <c r="BP125" s="79"/>
      <c r="BQ125" s="79"/>
      <c r="BR125" s="80"/>
    </row>
    <row r="126" spans="2:82" ht="81.75" thickBot="1">
      <c r="B126" s="63" t="s">
        <v>849</v>
      </c>
      <c r="C126" s="246" t="s">
        <v>19</v>
      </c>
      <c r="D126" s="247"/>
      <c r="E126" s="248"/>
      <c r="F126" s="246" t="s">
        <v>34</v>
      </c>
      <c r="G126" s="247"/>
      <c r="H126" s="247"/>
      <c r="I126" s="248"/>
      <c r="J126" s="246" t="s">
        <v>822</v>
      </c>
      <c r="K126" s="247"/>
      <c r="L126" s="248"/>
      <c r="M126" s="246" t="s">
        <v>5</v>
      </c>
      <c r="N126" s="247"/>
      <c r="O126" s="248"/>
      <c r="P126" s="249" t="s">
        <v>823</v>
      </c>
      <c r="Q126" s="247"/>
      <c r="R126" s="247"/>
      <c r="S126" s="248"/>
      <c r="T126" s="246" t="s">
        <v>43</v>
      </c>
      <c r="U126" s="247"/>
      <c r="V126" s="248"/>
      <c r="W126" s="246" t="s">
        <v>68</v>
      </c>
      <c r="X126" s="248"/>
      <c r="Y126" s="70" t="str">
        <f t="shared" si="82"/>
        <v>Alta</v>
      </c>
      <c r="Z126" s="70" t="str">
        <f t="shared" si="83"/>
        <v>80%</v>
      </c>
      <c r="AA126" s="246" t="s">
        <v>62</v>
      </c>
      <c r="AB126" s="248"/>
      <c r="AC126" s="71" t="str">
        <f>IF(AA126&lt;=" "," ",IF(AA126='[12]TABLAS DE CRITERIOS'!$F$5,"Leve",IF(AA126='[12]TABLAS DE CRITERIOS'!$F$6,"Menor",IF([12]FORMATO!AA126='[12]TABLAS DE CRITERIOS'!$F$7,"Moderado",IF([12]FORMATO!AA126='[12]TABLAS DE CRITERIOS'!$F$8,"Mayor",IF(AA126='[12]TABLAS DE CRITERIOS'!$F$9,"Catastrófico"))))))</f>
        <v>Menor</v>
      </c>
      <c r="AD126" s="70" t="str">
        <f t="shared" si="80"/>
        <v>40%</v>
      </c>
      <c r="AE126" s="250" t="str">
        <f t="shared" si="81"/>
        <v>Moderado</v>
      </c>
      <c r="AF126" s="248"/>
      <c r="AG126" s="81" t="s">
        <v>824</v>
      </c>
      <c r="AH126" s="79"/>
      <c r="AI126" s="79"/>
      <c r="AJ126" s="80"/>
      <c r="AK126" s="72" t="s">
        <v>79</v>
      </c>
      <c r="AL126" s="72" t="s">
        <v>84</v>
      </c>
      <c r="AM126" s="73" t="str">
        <f t="shared" si="75"/>
        <v>40%</v>
      </c>
      <c r="AN126" s="72" t="s">
        <v>89</v>
      </c>
      <c r="AO126" s="72" t="s">
        <v>248</v>
      </c>
      <c r="AP126" s="72" t="s">
        <v>249</v>
      </c>
      <c r="AQ126" s="250" t="str">
        <f t="shared" si="84"/>
        <v>PROBABILIDAD</v>
      </c>
      <c r="AR126" s="247"/>
      <c r="AS126" s="248"/>
      <c r="AT126" s="74" t="str">
        <f t="shared" si="85"/>
        <v>Media</v>
      </c>
      <c r="AU126" s="74">
        <f t="shared" si="86"/>
        <v>0.48</v>
      </c>
      <c r="AV126" s="70" t="str">
        <f t="shared" si="87"/>
        <v>Menor</v>
      </c>
      <c r="AW126" s="74" t="str">
        <f t="shared" si="88"/>
        <v>40%</v>
      </c>
      <c r="AX126" s="250" t="str">
        <f t="shared" si="89"/>
        <v>Moderado</v>
      </c>
      <c r="AY126" s="248"/>
      <c r="AZ126" s="72" t="s">
        <v>100</v>
      </c>
      <c r="BA126" s="249" t="s">
        <v>825</v>
      </c>
      <c r="BB126" s="247"/>
      <c r="BC126" s="247"/>
      <c r="BD126" s="248"/>
      <c r="BE126" s="251">
        <v>44941</v>
      </c>
      <c r="BF126" s="247"/>
      <c r="BG126" s="248"/>
      <c r="BH126" s="251">
        <v>45306</v>
      </c>
      <c r="BI126" s="247"/>
      <c r="BJ126" s="248"/>
      <c r="BK126" s="246" t="s">
        <v>826</v>
      </c>
      <c r="BL126" s="247"/>
      <c r="BM126" s="247"/>
      <c r="BN126" s="248"/>
      <c r="BO126" s="246" t="s">
        <v>827</v>
      </c>
      <c r="BP126" s="247"/>
      <c r="BQ126" s="247"/>
      <c r="BR126" s="248"/>
    </row>
    <row r="127" spans="2:82" ht="92.25" thickBot="1">
      <c r="B127" s="63" t="s">
        <v>850</v>
      </c>
      <c r="C127" s="78" t="s">
        <v>19</v>
      </c>
      <c r="D127" s="79"/>
      <c r="E127" s="80"/>
      <c r="F127" s="78" t="s">
        <v>34</v>
      </c>
      <c r="G127" s="79"/>
      <c r="H127" s="79"/>
      <c r="I127" s="80"/>
      <c r="J127" s="78" t="s">
        <v>828</v>
      </c>
      <c r="K127" s="79"/>
      <c r="L127" s="80"/>
      <c r="M127" s="78" t="s">
        <v>3</v>
      </c>
      <c r="N127" s="79"/>
      <c r="O127" s="80"/>
      <c r="P127" s="81" t="s">
        <v>829</v>
      </c>
      <c r="Q127" s="79"/>
      <c r="R127" s="79"/>
      <c r="S127" s="80"/>
      <c r="T127" s="78" t="s">
        <v>43</v>
      </c>
      <c r="U127" s="79"/>
      <c r="V127" s="80"/>
      <c r="W127" s="78" t="s">
        <v>69</v>
      </c>
      <c r="X127" s="80"/>
      <c r="Y127" s="65" t="str">
        <f t="shared" si="82"/>
        <v>Media</v>
      </c>
      <c r="Z127" s="65" t="str">
        <f t="shared" si="83"/>
        <v>60%</v>
      </c>
      <c r="AA127" s="82" t="s">
        <v>63</v>
      </c>
      <c r="AB127" s="83"/>
      <c r="AC127" s="48" t="str">
        <f>IF(AA127&lt;=" "," ",IF(AA127='TABLAS DE CRITERIOS'!$F$5,"Leve",IF(AA127='TABLAS DE CRITERIOS'!$F$6,"Menor",IF(FORMATO!AA127='TABLAS DE CRITERIOS'!$F$7,"Moderado",IF(FORMATO!AA127='TABLAS DE CRITERIOS'!$F$8,"Mayor",IF(AA127='TABLAS DE CRITERIOS'!$F$9,"Catastrófico"))))))</f>
        <v>Moderado</v>
      </c>
      <c r="AD127" s="64" t="str">
        <f t="shared" si="80"/>
        <v>60%</v>
      </c>
      <c r="AE127" s="84" t="str">
        <f t="shared" si="81"/>
        <v>Moderado</v>
      </c>
      <c r="AF127" s="85"/>
      <c r="AG127" s="81" t="s">
        <v>830</v>
      </c>
      <c r="AH127" s="79"/>
      <c r="AI127" s="79"/>
      <c r="AJ127" s="80"/>
      <c r="AK127" s="67" t="s">
        <v>80</v>
      </c>
      <c r="AL127" s="67" t="s">
        <v>84</v>
      </c>
      <c r="AM127" s="68" t="str">
        <f t="shared" si="75"/>
        <v>20%</v>
      </c>
      <c r="AN127" s="67" t="s">
        <v>89</v>
      </c>
      <c r="AO127" s="67" t="s">
        <v>248</v>
      </c>
      <c r="AP127" s="67" t="s">
        <v>249</v>
      </c>
      <c r="AQ127" s="86" t="str">
        <f t="shared" si="84"/>
        <v>IMPACTO</v>
      </c>
      <c r="AR127" s="79"/>
      <c r="AS127" s="80"/>
      <c r="AT127" s="69" t="str">
        <f t="shared" si="85"/>
        <v>Muy Alta</v>
      </c>
      <c r="AU127" s="69" t="str">
        <f t="shared" si="86"/>
        <v>60%</v>
      </c>
      <c r="AV127" s="65" t="str">
        <f t="shared" si="87"/>
        <v>Leve</v>
      </c>
      <c r="AW127" s="69">
        <f t="shared" si="88"/>
        <v>0.48</v>
      </c>
      <c r="AX127" s="86" t="str">
        <f t="shared" si="89"/>
        <v>Alto</v>
      </c>
      <c r="AY127" s="80"/>
      <c r="AZ127" s="67" t="s">
        <v>101</v>
      </c>
      <c r="BA127" s="81" t="s">
        <v>831</v>
      </c>
      <c r="BB127" s="79"/>
      <c r="BC127" s="79"/>
      <c r="BD127" s="80"/>
      <c r="BE127" s="87">
        <v>44942</v>
      </c>
      <c r="BF127" s="79"/>
      <c r="BG127" s="80"/>
      <c r="BH127" s="87">
        <v>45307</v>
      </c>
      <c r="BI127" s="79"/>
      <c r="BJ127" s="80"/>
      <c r="BK127" s="81" t="s">
        <v>832</v>
      </c>
      <c r="BL127" s="79"/>
      <c r="BM127" s="79"/>
      <c r="BN127" s="80"/>
      <c r="BO127" s="78" t="s">
        <v>833</v>
      </c>
      <c r="BP127" s="79"/>
      <c r="BQ127" s="79"/>
      <c r="BR127" s="80"/>
    </row>
    <row r="128" spans="2:82" ht="92.25" thickBot="1">
      <c r="B128" s="63" t="s">
        <v>851</v>
      </c>
      <c r="C128" s="78" t="s">
        <v>19</v>
      </c>
      <c r="D128" s="79"/>
      <c r="E128" s="80"/>
      <c r="F128" s="78" t="s">
        <v>34</v>
      </c>
      <c r="G128" s="79"/>
      <c r="H128" s="79"/>
      <c r="I128" s="80"/>
      <c r="J128" s="78" t="s">
        <v>834</v>
      </c>
      <c r="K128" s="79"/>
      <c r="L128" s="80"/>
      <c r="M128" s="78" t="s">
        <v>5</v>
      </c>
      <c r="N128" s="79"/>
      <c r="O128" s="80"/>
      <c r="P128" s="81" t="s">
        <v>835</v>
      </c>
      <c r="Q128" s="79"/>
      <c r="R128" s="79"/>
      <c r="S128" s="80"/>
      <c r="T128" s="78" t="s">
        <v>43</v>
      </c>
      <c r="U128" s="79"/>
      <c r="V128" s="80"/>
      <c r="W128" s="78" t="s">
        <v>67</v>
      </c>
      <c r="X128" s="80"/>
      <c r="Y128" s="65" t="str">
        <f t="shared" si="82"/>
        <v>Muy Alta</v>
      </c>
      <c r="Z128" s="65" t="str">
        <f t="shared" si="83"/>
        <v>100%</v>
      </c>
      <c r="AA128" s="78" t="s">
        <v>61</v>
      </c>
      <c r="AB128" s="80"/>
      <c r="AC128" s="66" t="str">
        <f>IF(AA128&lt;=" "," ",IF(AA128='[12]TABLAS DE CRITERIOS'!$F$5,"Leve",IF(AA128='[12]TABLAS DE CRITERIOS'!$F$6,"Menor",IF([12]FORMATO!AA128='[12]TABLAS DE CRITERIOS'!$F$7,"Moderado",IF([12]FORMATO!AA128='[12]TABLAS DE CRITERIOS'!$F$8,"Mayor",IF(AA128='[12]TABLAS DE CRITERIOS'!$F$9,"Catastrófico"))))))</f>
        <v>Leve</v>
      </c>
      <c r="AD128" s="65" t="str">
        <f t="shared" si="80"/>
        <v>20%</v>
      </c>
      <c r="AE128" s="86" t="str">
        <f t="shared" si="81"/>
        <v>Alto</v>
      </c>
      <c r="AF128" s="80"/>
      <c r="AG128" s="81" t="s">
        <v>836</v>
      </c>
      <c r="AH128" s="79"/>
      <c r="AI128" s="79"/>
      <c r="AJ128" s="80"/>
      <c r="AK128" s="67" t="s">
        <v>80</v>
      </c>
      <c r="AL128" s="67" t="s">
        <v>84</v>
      </c>
      <c r="AM128" s="68" t="str">
        <f t="shared" si="75"/>
        <v>20%</v>
      </c>
      <c r="AN128" s="67" t="s">
        <v>89</v>
      </c>
      <c r="AO128" s="67" t="s">
        <v>248</v>
      </c>
      <c r="AP128" s="67" t="s">
        <v>249</v>
      </c>
      <c r="AQ128" s="86" t="str">
        <f t="shared" si="84"/>
        <v>IMPACTO</v>
      </c>
      <c r="AR128" s="79"/>
      <c r="AS128" s="80"/>
      <c r="AT128" s="69" t="str">
        <f t="shared" si="85"/>
        <v>Muy Alta</v>
      </c>
      <c r="AU128" s="69" t="str">
        <f t="shared" si="86"/>
        <v>100%</v>
      </c>
      <c r="AV128" s="65" t="str">
        <f t="shared" si="87"/>
        <v>Leve</v>
      </c>
      <c r="AW128" s="69">
        <f t="shared" si="88"/>
        <v>0.16</v>
      </c>
      <c r="AX128" s="86" t="str">
        <f t="shared" si="89"/>
        <v>Alto</v>
      </c>
      <c r="AY128" s="80"/>
      <c r="AZ128" s="67" t="s">
        <v>101</v>
      </c>
      <c r="BA128" s="81" t="s">
        <v>837</v>
      </c>
      <c r="BB128" s="79"/>
      <c r="BC128" s="79"/>
      <c r="BD128" s="80"/>
      <c r="BE128" s="87">
        <v>44943</v>
      </c>
      <c r="BF128" s="79"/>
      <c r="BG128" s="80"/>
      <c r="BH128" s="87">
        <v>45308</v>
      </c>
      <c r="BI128" s="79"/>
      <c r="BJ128" s="80"/>
      <c r="BK128" s="81" t="s">
        <v>838</v>
      </c>
      <c r="BL128" s="79"/>
      <c r="BM128" s="79"/>
      <c r="BN128" s="80"/>
      <c r="BO128" s="253" t="s">
        <v>839</v>
      </c>
      <c r="BP128" s="89"/>
      <c r="BQ128" s="89"/>
      <c r="BR128" s="90"/>
    </row>
    <row r="129" spans="2:82" ht="92.25" customHeight="1" thickBot="1">
      <c r="B129" s="63" t="s">
        <v>852</v>
      </c>
      <c r="C129" s="91" t="s">
        <v>14</v>
      </c>
      <c r="D129" s="92"/>
      <c r="E129" s="93"/>
      <c r="F129" s="91" t="s">
        <v>29</v>
      </c>
      <c r="G129" s="92"/>
      <c r="H129" s="92"/>
      <c r="I129" s="93"/>
      <c r="J129" s="91" t="s">
        <v>853</v>
      </c>
      <c r="K129" s="92"/>
      <c r="L129" s="93"/>
      <c r="M129" s="91" t="s">
        <v>3</v>
      </c>
      <c r="N129" s="92"/>
      <c r="O129" s="93"/>
      <c r="P129" s="91" t="s">
        <v>854</v>
      </c>
      <c r="Q129" s="92"/>
      <c r="R129" s="92"/>
      <c r="S129" s="93"/>
      <c r="T129" s="91" t="s">
        <v>39</v>
      </c>
      <c r="U129" s="92"/>
      <c r="V129" s="93"/>
      <c r="W129" s="91" t="s">
        <v>71</v>
      </c>
      <c r="X129" s="93"/>
      <c r="Y129" s="56" t="str">
        <f t="shared" si="82"/>
        <v>Muy Baja</v>
      </c>
      <c r="Z129" s="56" t="str">
        <f t="shared" si="83"/>
        <v>20%</v>
      </c>
      <c r="AA129" s="91" t="s">
        <v>62</v>
      </c>
      <c r="AB129" s="93"/>
      <c r="AC129" s="57" t="str">
        <f>IF(AA129&lt;=" "," ",IF(AA129='[13]TABLAS DE CRITERIOS'!$F$5,"Leve",IF(AA129='[13]TABLAS DE CRITERIOS'!$F$6,"Menor",IF([13]FORMATO!AA129='[13]TABLAS DE CRITERIOS'!$F$7,"Moderado",IF([13]FORMATO!AA129='[13]TABLAS DE CRITERIOS'!$F$8,"Mayor",IF(AA129='[13]TABLAS DE CRITERIOS'!$F$9,"Catastrófico"))))))</f>
        <v>Menor</v>
      </c>
      <c r="AD129" s="56" t="str">
        <f t="shared" si="80"/>
        <v>40%</v>
      </c>
      <c r="AE129" s="94" t="str">
        <f t="shared" si="81"/>
        <v>Bajo</v>
      </c>
      <c r="AF129" s="93"/>
      <c r="AG129" s="91" t="s">
        <v>855</v>
      </c>
      <c r="AH129" s="92"/>
      <c r="AI129" s="92"/>
      <c r="AJ129" s="93"/>
      <c r="AK129" s="58" t="s">
        <v>79</v>
      </c>
      <c r="AL129" s="58" t="s">
        <v>84</v>
      </c>
      <c r="AM129" s="59" t="str">
        <f t="shared" si="75"/>
        <v>40%</v>
      </c>
      <c r="AN129" s="58" t="s">
        <v>90</v>
      </c>
      <c r="AO129" s="58" t="s">
        <v>585</v>
      </c>
      <c r="AP129" s="58" t="s">
        <v>256</v>
      </c>
      <c r="AQ129" s="94" t="str">
        <f t="shared" si="84"/>
        <v>PROBABILIDAD</v>
      </c>
      <c r="AR129" s="92"/>
      <c r="AS129" s="93"/>
      <c r="AT129" s="60" t="str">
        <f t="shared" si="85"/>
        <v>Muy Baja</v>
      </c>
      <c r="AU129" s="60">
        <f t="shared" si="86"/>
        <v>0.12</v>
      </c>
      <c r="AV129" s="56" t="str">
        <f t="shared" si="87"/>
        <v>Menor</v>
      </c>
      <c r="AW129" s="60" t="str">
        <f t="shared" si="88"/>
        <v>40%</v>
      </c>
      <c r="AX129" s="94" t="str">
        <f t="shared" si="89"/>
        <v>Bajo</v>
      </c>
      <c r="AY129" s="93"/>
      <c r="AZ129" s="58" t="s">
        <v>101</v>
      </c>
      <c r="BA129" s="91" t="s">
        <v>856</v>
      </c>
      <c r="BB129" s="92"/>
      <c r="BC129" s="92"/>
      <c r="BD129" s="93"/>
      <c r="BE129" s="254">
        <v>44927</v>
      </c>
      <c r="BF129" s="92"/>
      <c r="BG129" s="93"/>
      <c r="BH129" s="254">
        <v>45291</v>
      </c>
      <c r="BI129" s="92"/>
      <c r="BJ129" s="93"/>
      <c r="BK129" s="91" t="s">
        <v>857</v>
      </c>
      <c r="BL129" s="92"/>
      <c r="BM129" s="92"/>
      <c r="BN129" s="93"/>
      <c r="BO129" s="91" t="s">
        <v>858</v>
      </c>
      <c r="BP129" s="92"/>
      <c r="BQ129" s="92"/>
      <c r="BR129" s="93"/>
      <c r="BS129" s="91"/>
      <c r="BT129" s="92"/>
      <c r="BU129" s="93"/>
      <c r="BV129" s="91"/>
      <c r="BW129" s="92"/>
      <c r="BX129" s="93"/>
      <c r="BY129" s="91"/>
      <c r="BZ129" s="92"/>
      <c r="CA129" s="93"/>
      <c r="CB129" s="91"/>
      <c r="CC129" s="92"/>
      <c r="CD129" s="93"/>
    </row>
    <row r="130" spans="2:82" ht="92.25" thickBot="1">
      <c r="B130" s="63" t="s">
        <v>926</v>
      </c>
      <c r="C130" s="91" t="s">
        <v>14</v>
      </c>
      <c r="D130" s="92"/>
      <c r="E130" s="93"/>
      <c r="F130" s="91" t="s">
        <v>29</v>
      </c>
      <c r="G130" s="92"/>
      <c r="H130" s="92"/>
      <c r="I130" s="93"/>
      <c r="J130" s="91" t="s">
        <v>853</v>
      </c>
      <c r="K130" s="92"/>
      <c r="L130" s="93"/>
      <c r="M130" s="91" t="s">
        <v>3</v>
      </c>
      <c r="N130" s="92"/>
      <c r="O130" s="93"/>
      <c r="P130" s="91" t="s">
        <v>859</v>
      </c>
      <c r="Q130" s="92"/>
      <c r="R130" s="92"/>
      <c r="S130" s="93"/>
      <c r="T130" s="91" t="s">
        <v>39</v>
      </c>
      <c r="U130" s="92"/>
      <c r="V130" s="93"/>
      <c r="W130" s="91" t="s">
        <v>69</v>
      </c>
      <c r="X130" s="93"/>
      <c r="Y130" s="56" t="str">
        <f t="shared" si="82"/>
        <v>Media</v>
      </c>
      <c r="Z130" s="56" t="str">
        <f t="shared" si="83"/>
        <v>60%</v>
      </c>
      <c r="AA130" s="91" t="s">
        <v>62</v>
      </c>
      <c r="AB130" s="93"/>
      <c r="AC130" s="57" t="str">
        <f>IF(AA130&lt;=" "," ",IF(AA130='[13]TABLAS DE CRITERIOS'!$F$5,"Leve",IF(AA130='[13]TABLAS DE CRITERIOS'!$F$6,"Menor",IF([13]FORMATO!AA130='[13]TABLAS DE CRITERIOS'!$F$7,"Moderado",IF([13]FORMATO!AA130='[13]TABLAS DE CRITERIOS'!$F$8,"Mayor",IF(AA130='[13]TABLAS DE CRITERIOS'!$F$9,"Catastrófico"))))))</f>
        <v>Menor</v>
      </c>
      <c r="AD130" s="56" t="str">
        <f t="shared" si="80"/>
        <v>40%</v>
      </c>
      <c r="AE130" s="94" t="str">
        <f t="shared" si="81"/>
        <v>Moderado</v>
      </c>
      <c r="AF130" s="93"/>
      <c r="AG130" s="91" t="s">
        <v>860</v>
      </c>
      <c r="AH130" s="92"/>
      <c r="AI130" s="92"/>
      <c r="AJ130" s="93"/>
      <c r="AK130" s="58" t="s">
        <v>79</v>
      </c>
      <c r="AL130" s="58" t="s">
        <v>86</v>
      </c>
      <c r="AM130" s="59" t="str">
        <f t="shared" si="75"/>
        <v>50%</v>
      </c>
      <c r="AN130" s="58" t="s">
        <v>89</v>
      </c>
      <c r="AO130" s="58" t="s">
        <v>248</v>
      </c>
      <c r="AP130" s="58" t="s">
        <v>249</v>
      </c>
      <c r="AQ130" s="94" t="str">
        <f t="shared" si="84"/>
        <v>PROBABILIDAD</v>
      </c>
      <c r="AR130" s="92"/>
      <c r="AS130" s="93"/>
      <c r="AT130" s="60" t="str">
        <f t="shared" si="85"/>
        <v>Baja</v>
      </c>
      <c r="AU130" s="60">
        <f t="shared" si="86"/>
        <v>0.3</v>
      </c>
      <c r="AV130" s="56" t="str">
        <f t="shared" si="87"/>
        <v>Menor</v>
      </c>
      <c r="AW130" s="60" t="str">
        <f t="shared" si="88"/>
        <v>40%</v>
      </c>
      <c r="AX130" s="94" t="str">
        <f t="shared" si="89"/>
        <v>Moderado</v>
      </c>
      <c r="AY130" s="93"/>
      <c r="AZ130" s="58" t="s">
        <v>101</v>
      </c>
      <c r="BA130" s="91" t="s">
        <v>861</v>
      </c>
      <c r="BB130" s="92"/>
      <c r="BC130" s="92"/>
      <c r="BD130" s="93"/>
      <c r="BE130" s="254">
        <v>44927</v>
      </c>
      <c r="BF130" s="92"/>
      <c r="BG130" s="93"/>
      <c r="BH130" s="254">
        <v>45291</v>
      </c>
      <c r="BI130" s="92"/>
      <c r="BJ130" s="93"/>
      <c r="BK130" s="91" t="s">
        <v>862</v>
      </c>
      <c r="BL130" s="92"/>
      <c r="BM130" s="92"/>
      <c r="BN130" s="93"/>
      <c r="BO130" s="91" t="s">
        <v>858</v>
      </c>
      <c r="BP130" s="92"/>
      <c r="BQ130" s="92"/>
      <c r="BR130" s="93"/>
      <c r="BS130" s="91" t="s">
        <v>863</v>
      </c>
      <c r="BT130" s="92"/>
      <c r="BU130" s="93"/>
      <c r="BV130" s="91" t="s">
        <v>861</v>
      </c>
      <c r="BW130" s="92"/>
      <c r="BX130" s="93"/>
      <c r="BY130" s="91" t="s">
        <v>864</v>
      </c>
      <c r="BZ130" s="92"/>
      <c r="CA130" s="93"/>
      <c r="CB130" s="91" t="s">
        <v>865</v>
      </c>
      <c r="CC130" s="92"/>
      <c r="CD130" s="93"/>
    </row>
    <row r="131" spans="2:82" ht="84" thickBot="1">
      <c r="B131" s="63" t="s">
        <v>927</v>
      </c>
      <c r="C131" s="91" t="s">
        <v>14</v>
      </c>
      <c r="D131" s="92"/>
      <c r="E131" s="93"/>
      <c r="F131" s="91" t="s">
        <v>29</v>
      </c>
      <c r="G131" s="92"/>
      <c r="H131" s="92"/>
      <c r="I131" s="93"/>
      <c r="J131" s="91" t="s">
        <v>853</v>
      </c>
      <c r="K131" s="92"/>
      <c r="L131" s="93"/>
      <c r="M131" s="91" t="s">
        <v>3</v>
      </c>
      <c r="N131" s="92"/>
      <c r="O131" s="93"/>
      <c r="P131" s="91" t="s">
        <v>866</v>
      </c>
      <c r="Q131" s="92"/>
      <c r="R131" s="92"/>
      <c r="S131" s="93"/>
      <c r="T131" s="91" t="s">
        <v>39</v>
      </c>
      <c r="U131" s="92"/>
      <c r="V131" s="93"/>
      <c r="W131" s="91" t="s">
        <v>71</v>
      </c>
      <c r="X131" s="93"/>
      <c r="Y131" s="56" t="str">
        <f t="shared" si="82"/>
        <v>Muy Baja</v>
      </c>
      <c r="Z131" s="56" t="str">
        <f t="shared" si="83"/>
        <v>20%</v>
      </c>
      <c r="AA131" s="82" t="s">
        <v>63</v>
      </c>
      <c r="AB131" s="83"/>
      <c r="AC131" s="48" t="str">
        <f>IF(AA131&lt;=" "," ",IF(AA131='TABLAS DE CRITERIOS'!$F$5,"Leve",IF(AA131='TABLAS DE CRITERIOS'!$F$6,"Menor",IF(FORMATO!AA131='TABLAS DE CRITERIOS'!$F$7,"Moderado",IF(FORMATO!AA131='TABLAS DE CRITERIOS'!$F$8,"Mayor",IF(AA131='TABLAS DE CRITERIOS'!$F$9,"Catastrófico"))))))</f>
        <v>Moderado</v>
      </c>
      <c r="AD131" s="64" t="str">
        <f t="shared" ref="AD131" si="90">IF(AC131="Leve","20%",IF(AC131="Menor","40%",IF(AC131="Moderado","60%",IF(AC131="Mayor","80%",IF(AC131="Catastrófico","100%"," ")))))</f>
        <v>60%</v>
      </c>
      <c r="AE131" s="84" t="str">
        <f t="shared" ref="AE131" si="91">IF(OR(AND(Y131="Muy Baja",AC131="Leve"),AND(Y131="Muy Baja",AC131="Menor"),AND(Y131="Baja",AC131="Leve")),"Bajo",IF(OR(AND(Y131="Muy baja",AC131="Moderado"),AND(Y131="Baja",AC131="Menor"),AND(Y131="Baja",AC131="Moderado"),AND(Y131="Media",AC131="Leve"),AND(Y131="Media",AC131="Menor"),AND(Y131="Media",AC131="Moderado"),AND(Y131="Alta",AC131="Leve"),AND(Y131="Alta",AC131="Menor")),"Moderado",IF(OR(AND(Y131="Muy Baja",AC131="Mayor"),AND(Y131="Baja",AC131="Mayor"),AND(Y131="Media",AC131="Mayor"),AND(Y131="Alta",AC131="Moderado"),AND(Y131="Alta",AC131="Mayor"),AND(Y131="Muy Alta",AC131="Leve"),AND(Y131="Muy Alta",AC131="Menor"),AND(Y131="Muy Alta",AC131="Moderado"),AND(Y131="Muy Alta",AC131="Mayor")),"Alto",IF(OR(AND(Y131="Muy Baja",AC131="Catastrófico"),AND(Y131="Baja",AC131="Catastrófico"),AND(Y131="Media",AC131="Catastrófico"),AND(Y131="Alta",AC131="Catastrófico"),AND(Y131="Muy Alta",AC131="Catastrófico")),"Extremo",""))))</f>
        <v>Moderado</v>
      </c>
      <c r="AF131" s="85"/>
      <c r="AG131" s="91" t="s">
        <v>867</v>
      </c>
      <c r="AH131" s="92"/>
      <c r="AI131" s="92"/>
      <c r="AJ131" s="93"/>
      <c r="AK131" s="58" t="s">
        <v>79</v>
      </c>
      <c r="AL131" s="58" t="s">
        <v>84</v>
      </c>
      <c r="AM131" s="59" t="str">
        <f t="shared" si="75"/>
        <v>40%</v>
      </c>
      <c r="AN131" s="58" t="s">
        <v>90</v>
      </c>
      <c r="AO131" s="58" t="s">
        <v>248</v>
      </c>
      <c r="AP131" s="58" t="s">
        <v>256</v>
      </c>
      <c r="AQ131" s="94" t="str">
        <f t="shared" si="84"/>
        <v>PROBABILIDAD</v>
      </c>
      <c r="AR131" s="92"/>
      <c r="AS131" s="93"/>
      <c r="AT131" s="60" t="str">
        <f t="shared" si="85"/>
        <v>Muy Baja</v>
      </c>
      <c r="AU131" s="60">
        <f t="shared" si="86"/>
        <v>0.12</v>
      </c>
      <c r="AV131" s="56" t="str">
        <f t="shared" si="87"/>
        <v>Moderado</v>
      </c>
      <c r="AW131" s="60" t="str">
        <f t="shared" si="88"/>
        <v>60%</v>
      </c>
      <c r="AX131" s="94" t="str">
        <f t="shared" si="89"/>
        <v>Moderado</v>
      </c>
      <c r="AY131" s="93"/>
      <c r="AZ131" s="58" t="s">
        <v>100</v>
      </c>
      <c r="BA131" s="91" t="s">
        <v>868</v>
      </c>
      <c r="BB131" s="92"/>
      <c r="BC131" s="92"/>
      <c r="BD131" s="93"/>
      <c r="BE131" s="254">
        <v>44927</v>
      </c>
      <c r="BF131" s="92"/>
      <c r="BG131" s="93"/>
      <c r="BH131" s="254">
        <v>45291</v>
      </c>
      <c r="BI131" s="92"/>
      <c r="BJ131" s="93"/>
      <c r="BK131" s="91"/>
      <c r="BL131" s="92"/>
      <c r="BM131" s="92"/>
      <c r="BN131" s="93"/>
      <c r="BO131" s="91" t="s">
        <v>858</v>
      </c>
      <c r="BP131" s="92"/>
      <c r="BQ131" s="92"/>
      <c r="BR131" s="93"/>
      <c r="BS131" s="91"/>
      <c r="BT131" s="92"/>
      <c r="BU131" s="93"/>
      <c r="BV131" s="91"/>
      <c r="BW131" s="92"/>
      <c r="BX131" s="93"/>
      <c r="BY131" s="91"/>
      <c r="BZ131" s="92"/>
      <c r="CA131" s="93"/>
      <c r="CB131" s="91"/>
      <c r="CC131" s="92"/>
      <c r="CD131" s="93"/>
    </row>
    <row r="132" spans="2:82" ht="92.25" thickBot="1">
      <c r="B132" s="63" t="s">
        <v>928</v>
      </c>
      <c r="C132" s="91" t="s">
        <v>14</v>
      </c>
      <c r="D132" s="92"/>
      <c r="E132" s="93"/>
      <c r="F132" s="91" t="s">
        <v>29</v>
      </c>
      <c r="G132" s="92"/>
      <c r="H132" s="92"/>
      <c r="I132" s="93"/>
      <c r="J132" s="91" t="s">
        <v>869</v>
      </c>
      <c r="K132" s="92"/>
      <c r="L132" s="93"/>
      <c r="M132" s="91" t="s">
        <v>3</v>
      </c>
      <c r="N132" s="92"/>
      <c r="O132" s="93"/>
      <c r="P132" s="91" t="s">
        <v>870</v>
      </c>
      <c r="Q132" s="92"/>
      <c r="R132" s="92"/>
      <c r="S132" s="93"/>
      <c r="T132" s="91" t="s">
        <v>39</v>
      </c>
      <c r="U132" s="92"/>
      <c r="V132" s="93"/>
      <c r="W132" s="91" t="s">
        <v>68</v>
      </c>
      <c r="X132" s="93"/>
      <c r="Y132" s="56" t="str">
        <f t="shared" si="82"/>
        <v>Alta</v>
      </c>
      <c r="Z132" s="56" t="str">
        <f t="shared" si="83"/>
        <v>80%</v>
      </c>
      <c r="AA132" s="91" t="s">
        <v>62</v>
      </c>
      <c r="AB132" s="93"/>
      <c r="AC132" s="57" t="str">
        <f>IF(AA132&lt;=" "," ",IF(AA132='[13]TABLAS DE CRITERIOS'!$F$5,"Leve",IF(AA132='[13]TABLAS DE CRITERIOS'!$F$6,"Menor",IF([13]FORMATO!AA132='[13]TABLAS DE CRITERIOS'!$F$7,"Moderado",IF([13]FORMATO!AA132='[13]TABLAS DE CRITERIOS'!$F$8,"Mayor",IF(AA132='[13]TABLAS DE CRITERIOS'!$F$9,"Catastrófico"))))))</f>
        <v>Menor</v>
      </c>
      <c r="AD132" s="56" t="str">
        <f t="shared" si="80"/>
        <v>40%</v>
      </c>
      <c r="AE132" s="94" t="str">
        <f t="shared" si="81"/>
        <v>Moderado</v>
      </c>
      <c r="AF132" s="93"/>
      <c r="AG132" s="91" t="s">
        <v>871</v>
      </c>
      <c r="AH132" s="92"/>
      <c r="AI132" s="92"/>
      <c r="AJ132" s="93"/>
      <c r="AK132" s="58" t="s">
        <v>79</v>
      </c>
      <c r="AL132" s="58" t="s">
        <v>84</v>
      </c>
      <c r="AM132" s="59" t="str">
        <f t="shared" si="75"/>
        <v>40%</v>
      </c>
      <c r="AN132" s="58" t="s">
        <v>90</v>
      </c>
      <c r="AO132" s="58" t="s">
        <v>248</v>
      </c>
      <c r="AP132" s="58" t="s">
        <v>256</v>
      </c>
      <c r="AQ132" s="94" t="str">
        <f t="shared" si="84"/>
        <v>PROBABILIDAD</v>
      </c>
      <c r="AR132" s="92"/>
      <c r="AS132" s="93"/>
      <c r="AT132" s="60" t="str">
        <f t="shared" si="85"/>
        <v>Media</v>
      </c>
      <c r="AU132" s="60">
        <f t="shared" si="86"/>
        <v>0.48</v>
      </c>
      <c r="AV132" s="56" t="str">
        <f t="shared" si="87"/>
        <v>Menor</v>
      </c>
      <c r="AW132" s="60" t="str">
        <f t="shared" si="88"/>
        <v>40%</v>
      </c>
      <c r="AX132" s="94" t="str">
        <f t="shared" si="89"/>
        <v>Moderado</v>
      </c>
      <c r="AY132" s="93"/>
      <c r="AZ132" s="58" t="s">
        <v>101</v>
      </c>
      <c r="BA132" s="91" t="s">
        <v>872</v>
      </c>
      <c r="BB132" s="92"/>
      <c r="BC132" s="92"/>
      <c r="BD132" s="93"/>
      <c r="BE132" s="254">
        <v>44927</v>
      </c>
      <c r="BF132" s="92"/>
      <c r="BG132" s="93"/>
      <c r="BH132" s="254">
        <v>45291</v>
      </c>
      <c r="BI132" s="92"/>
      <c r="BJ132" s="93"/>
      <c r="BK132" s="91" t="s">
        <v>873</v>
      </c>
      <c r="BL132" s="92"/>
      <c r="BM132" s="92"/>
      <c r="BN132" s="93"/>
      <c r="BO132" s="91" t="s">
        <v>858</v>
      </c>
      <c r="BP132" s="92"/>
      <c r="BQ132" s="92"/>
      <c r="BR132" s="93"/>
      <c r="BS132" s="91"/>
      <c r="BT132" s="92"/>
      <c r="BU132" s="93"/>
      <c r="BV132" s="91"/>
      <c r="BW132" s="92"/>
      <c r="BX132" s="93"/>
      <c r="BY132" s="91"/>
      <c r="BZ132" s="92"/>
      <c r="CA132" s="93"/>
      <c r="CB132" s="91"/>
      <c r="CC132" s="92"/>
      <c r="CD132" s="93"/>
    </row>
    <row r="133" spans="2:82" ht="92.25" thickBot="1">
      <c r="B133" s="63" t="s">
        <v>929</v>
      </c>
      <c r="C133" s="91" t="s">
        <v>14</v>
      </c>
      <c r="D133" s="92"/>
      <c r="E133" s="93"/>
      <c r="F133" s="91" t="s">
        <v>29</v>
      </c>
      <c r="G133" s="92"/>
      <c r="H133" s="92"/>
      <c r="I133" s="93"/>
      <c r="J133" s="91" t="s">
        <v>874</v>
      </c>
      <c r="K133" s="92"/>
      <c r="L133" s="93"/>
      <c r="M133" s="91" t="s">
        <v>3</v>
      </c>
      <c r="N133" s="92"/>
      <c r="O133" s="93"/>
      <c r="P133" s="91" t="s">
        <v>875</v>
      </c>
      <c r="Q133" s="92"/>
      <c r="R133" s="92"/>
      <c r="S133" s="93"/>
      <c r="T133" s="91" t="s">
        <v>39</v>
      </c>
      <c r="U133" s="92"/>
      <c r="V133" s="93"/>
      <c r="W133" s="91" t="s">
        <v>68</v>
      </c>
      <c r="X133" s="93"/>
      <c r="Y133" s="56" t="str">
        <f t="shared" si="82"/>
        <v>Alta</v>
      </c>
      <c r="Z133" s="56" t="str">
        <f t="shared" si="83"/>
        <v>80%</v>
      </c>
      <c r="AA133" s="91" t="s">
        <v>62</v>
      </c>
      <c r="AB133" s="93"/>
      <c r="AC133" s="57" t="str">
        <f>IF(AA133&lt;=" "," ",IF(AA133='[13]TABLAS DE CRITERIOS'!$F$5,"Leve",IF(AA133='[13]TABLAS DE CRITERIOS'!$F$6,"Menor",IF([13]FORMATO!AA133='[13]TABLAS DE CRITERIOS'!$F$7,"Moderado",IF([13]FORMATO!AA133='[13]TABLAS DE CRITERIOS'!$F$8,"Mayor",IF(AA133='[13]TABLAS DE CRITERIOS'!$F$9,"Catastrófico"))))))</f>
        <v>Menor</v>
      </c>
      <c r="AD133" s="56" t="str">
        <f t="shared" si="80"/>
        <v>40%</v>
      </c>
      <c r="AE133" s="94" t="str">
        <f t="shared" si="81"/>
        <v>Moderado</v>
      </c>
      <c r="AF133" s="93"/>
      <c r="AG133" s="91" t="s">
        <v>876</v>
      </c>
      <c r="AH133" s="92"/>
      <c r="AI133" s="92"/>
      <c r="AJ133" s="93"/>
      <c r="AK133" s="58" t="s">
        <v>79</v>
      </c>
      <c r="AL133" s="58" t="s">
        <v>84</v>
      </c>
      <c r="AM133" s="59" t="str">
        <f t="shared" si="75"/>
        <v>40%</v>
      </c>
      <c r="AN133" s="58" t="s">
        <v>90</v>
      </c>
      <c r="AO133" s="58" t="s">
        <v>585</v>
      </c>
      <c r="AP133" s="58" t="s">
        <v>256</v>
      </c>
      <c r="AQ133" s="94" t="str">
        <f t="shared" si="84"/>
        <v>PROBABILIDAD</v>
      </c>
      <c r="AR133" s="92"/>
      <c r="AS133" s="93"/>
      <c r="AT133" s="60" t="str">
        <f t="shared" si="85"/>
        <v>Media</v>
      </c>
      <c r="AU133" s="60">
        <f t="shared" si="86"/>
        <v>0.48</v>
      </c>
      <c r="AV133" s="56" t="str">
        <f t="shared" si="87"/>
        <v>Menor</v>
      </c>
      <c r="AW133" s="60" t="str">
        <f t="shared" si="88"/>
        <v>40%</v>
      </c>
      <c r="AX133" s="94" t="str">
        <f t="shared" si="89"/>
        <v>Moderado</v>
      </c>
      <c r="AY133" s="93"/>
      <c r="AZ133" s="58" t="s">
        <v>101</v>
      </c>
      <c r="BA133" s="91" t="s">
        <v>877</v>
      </c>
      <c r="BB133" s="92"/>
      <c r="BC133" s="92"/>
      <c r="BD133" s="93"/>
      <c r="BE133" s="254">
        <v>44927</v>
      </c>
      <c r="BF133" s="92"/>
      <c r="BG133" s="93"/>
      <c r="BH133" s="254">
        <v>45291</v>
      </c>
      <c r="BI133" s="92"/>
      <c r="BJ133" s="93"/>
      <c r="BK133" s="91" t="s">
        <v>878</v>
      </c>
      <c r="BL133" s="92"/>
      <c r="BM133" s="92"/>
      <c r="BN133" s="93"/>
      <c r="BO133" s="91" t="s">
        <v>858</v>
      </c>
      <c r="BP133" s="92"/>
      <c r="BQ133" s="92"/>
      <c r="BR133" s="93"/>
      <c r="BS133" s="91"/>
      <c r="BT133" s="92"/>
      <c r="BU133" s="93"/>
      <c r="BV133" s="91"/>
      <c r="BW133" s="92"/>
      <c r="BX133" s="93"/>
      <c r="BY133" s="91"/>
      <c r="BZ133" s="92"/>
      <c r="CA133" s="93"/>
      <c r="CB133" s="91"/>
      <c r="CC133" s="92"/>
      <c r="CD133" s="93"/>
    </row>
    <row r="134" spans="2:82" ht="84" thickBot="1">
      <c r="B134" s="63" t="s">
        <v>930</v>
      </c>
      <c r="C134" s="91" t="s">
        <v>14</v>
      </c>
      <c r="D134" s="92"/>
      <c r="E134" s="93"/>
      <c r="F134" s="91" t="s">
        <v>29</v>
      </c>
      <c r="G134" s="92"/>
      <c r="H134" s="92"/>
      <c r="I134" s="93"/>
      <c r="J134" s="91" t="s">
        <v>879</v>
      </c>
      <c r="K134" s="92"/>
      <c r="L134" s="93"/>
      <c r="M134" s="91" t="s">
        <v>3</v>
      </c>
      <c r="N134" s="92"/>
      <c r="O134" s="93"/>
      <c r="P134" s="91" t="s">
        <v>880</v>
      </c>
      <c r="Q134" s="92"/>
      <c r="R134" s="92"/>
      <c r="S134" s="93"/>
      <c r="T134" s="91" t="s">
        <v>39</v>
      </c>
      <c r="U134" s="92"/>
      <c r="V134" s="93"/>
      <c r="W134" s="91" t="s">
        <v>71</v>
      </c>
      <c r="X134" s="93"/>
      <c r="Y134" s="56" t="str">
        <f t="shared" si="82"/>
        <v>Muy Baja</v>
      </c>
      <c r="Z134" s="56" t="str">
        <f t="shared" si="83"/>
        <v>20%</v>
      </c>
      <c r="AA134" s="91" t="s">
        <v>64</v>
      </c>
      <c r="AB134" s="93"/>
      <c r="AC134" s="48" t="str">
        <f>IF(AA134&lt;=" "," ",IF(AA134='TABLAS DE CRITERIOS'!$F$5,"Leve",IF(AA134='TABLAS DE CRITERIOS'!$F$6,"Menor",IF(FORMATO!AA134='TABLAS DE CRITERIOS'!$F$7,"Moderado",IF(FORMATO!AA134='TABLAS DE CRITERIOS'!$F$8,"Mayor",IF(AA134='TABLAS DE CRITERIOS'!$F$9,"Catastrófico"))))))</f>
        <v>Mayor</v>
      </c>
      <c r="AD134" s="64" t="str">
        <f t="shared" ref="AD134" si="92">IF(AC134="Leve","20%",IF(AC134="Menor","40%",IF(AC134="Moderado","60%",IF(AC134="Mayor","80%",IF(AC134="Catastrófico","100%"," ")))))</f>
        <v>80%</v>
      </c>
      <c r="AE134" s="84" t="str">
        <f t="shared" ref="AE134" si="93">IF(OR(AND(Y134="Muy Baja",AC134="Leve"),AND(Y134="Muy Baja",AC134="Menor"),AND(Y134="Baja",AC134="Leve")),"Bajo",IF(OR(AND(Y134="Muy baja",AC134="Moderado"),AND(Y134="Baja",AC134="Menor"),AND(Y134="Baja",AC134="Moderado"),AND(Y134="Media",AC134="Leve"),AND(Y134="Media",AC134="Menor"),AND(Y134="Media",AC134="Moderado"),AND(Y134="Alta",AC134="Leve"),AND(Y134="Alta",AC134="Menor")),"Moderado",IF(OR(AND(Y134="Muy Baja",AC134="Mayor"),AND(Y134="Baja",AC134="Mayor"),AND(Y134="Media",AC134="Mayor"),AND(Y134="Alta",AC134="Moderado"),AND(Y134="Alta",AC134="Mayor"),AND(Y134="Muy Alta",AC134="Leve"),AND(Y134="Muy Alta",AC134="Menor"),AND(Y134="Muy Alta",AC134="Moderado"),AND(Y134="Muy Alta",AC134="Mayor")),"Alto",IF(OR(AND(Y134="Muy Baja",AC134="Catastrófico"),AND(Y134="Baja",AC134="Catastrófico"),AND(Y134="Media",AC134="Catastrófico"),AND(Y134="Alta",AC134="Catastrófico"),AND(Y134="Muy Alta",AC134="Catastrófico")),"Extremo",""))))</f>
        <v>Alto</v>
      </c>
      <c r="AF134" s="85"/>
      <c r="AG134" s="91" t="s">
        <v>881</v>
      </c>
      <c r="AH134" s="92"/>
      <c r="AI134" s="92"/>
      <c r="AJ134" s="93"/>
      <c r="AK134" s="58" t="s">
        <v>79</v>
      </c>
      <c r="AL134" s="58" t="s">
        <v>84</v>
      </c>
      <c r="AM134" s="59" t="str">
        <f t="shared" si="75"/>
        <v>40%</v>
      </c>
      <c r="AN134" s="58" t="s">
        <v>90</v>
      </c>
      <c r="AO134" s="58" t="s">
        <v>585</v>
      </c>
      <c r="AP134" s="58" t="s">
        <v>256</v>
      </c>
      <c r="AQ134" s="94" t="str">
        <f t="shared" si="84"/>
        <v>PROBABILIDAD</v>
      </c>
      <c r="AR134" s="92"/>
      <c r="AS134" s="93"/>
      <c r="AT134" s="60" t="str">
        <f t="shared" si="85"/>
        <v>Muy Baja</v>
      </c>
      <c r="AU134" s="60">
        <f t="shared" si="86"/>
        <v>0.12</v>
      </c>
      <c r="AV134" s="56" t="str">
        <f t="shared" si="87"/>
        <v>Mayor</v>
      </c>
      <c r="AW134" s="60" t="str">
        <f t="shared" si="88"/>
        <v>80%</v>
      </c>
      <c r="AX134" s="94" t="str">
        <f t="shared" si="89"/>
        <v>Alto</v>
      </c>
      <c r="AY134" s="93"/>
      <c r="AZ134" s="58" t="s">
        <v>100</v>
      </c>
      <c r="BA134" s="91" t="s">
        <v>882</v>
      </c>
      <c r="BB134" s="92"/>
      <c r="BC134" s="92"/>
      <c r="BD134" s="93"/>
      <c r="BE134" s="254">
        <v>44927</v>
      </c>
      <c r="BF134" s="92"/>
      <c r="BG134" s="93"/>
      <c r="BH134" s="254">
        <v>45291</v>
      </c>
      <c r="BI134" s="92"/>
      <c r="BJ134" s="93"/>
      <c r="BK134" s="91" t="s">
        <v>883</v>
      </c>
      <c r="BL134" s="92"/>
      <c r="BM134" s="92"/>
      <c r="BN134" s="93"/>
      <c r="BO134" s="91" t="s">
        <v>858</v>
      </c>
      <c r="BP134" s="92"/>
      <c r="BQ134" s="92"/>
      <c r="BR134" s="93"/>
      <c r="BS134" s="91"/>
      <c r="BT134" s="92"/>
      <c r="BU134" s="93"/>
      <c r="BV134" s="91"/>
      <c r="BW134" s="92"/>
      <c r="BX134" s="93"/>
      <c r="BY134" s="91"/>
      <c r="BZ134" s="92"/>
      <c r="CA134" s="93"/>
      <c r="CB134" s="91"/>
      <c r="CC134" s="92"/>
      <c r="CD134" s="93"/>
    </row>
    <row r="135" spans="2:82" ht="84" thickBot="1">
      <c r="B135" s="63" t="s">
        <v>931</v>
      </c>
      <c r="C135" s="91" t="s">
        <v>14</v>
      </c>
      <c r="D135" s="92"/>
      <c r="E135" s="93"/>
      <c r="F135" s="91" t="s">
        <v>29</v>
      </c>
      <c r="G135" s="92"/>
      <c r="H135" s="92"/>
      <c r="I135" s="93"/>
      <c r="J135" s="91" t="s">
        <v>879</v>
      </c>
      <c r="K135" s="92"/>
      <c r="L135" s="93"/>
      <c r="M135" s="91" t="s">
        <v>3</v>
      </c>
      <c r="N135" s="92"/>
      <c r="O135" s="93"/>
      <c r="P135" s="91" t="s">
        <v>884</v>
      </c>
      <c r="Q135" s="92"/>
      <c r="R135" s="92"/>
      <c r="S135" s="93"/>
      <c r="T135" s="91" t="s">
        <v>39</v>
      </c>
      <c r="U135" s="92"/>
      <c r="V135" s="93"/>
      <c r="W135" s="91" t="s">
        <v>71</v>
      </c>
      <c r="X135" s="93"/>
      <c r="Y135" s="56" t="str">
        <f t="shared" si="82"/>
        <v>Muy Baja</v>
      </c>
      <c r="Z135" s="56" t="str">
        <f t="shared" si="83"/>
        <v>20%</v>
      </c>
      <c r="AA135" s="91" t="s">
        <v>62</v>
      </c>
      <c r="AB135" s="93"/>
      <c r="AC135" s="57" t="str">
        <f>IF(AA135&lt;=" "," ",IF(AA135='[13]TABLAS DE CRITERIOS'!$F$5,"Leve",IF(AA135='[13]TABLAS DE CRITERIOS'!$F$6,"Menor",IF([13]FORMATO!AA135='[13]TABLAS DE CRITERIOS'!$F$7,"Moderado",IF([13]FORMATO!AA135='[13]TABLAS DE CRITERIOS'!$F$8,"Mayor",IF(AA135='[13]TABLAS DE CRITERIOS'!$F$9,"Catastrófico"))))))</f>
        <v>Menor</v>
      </c>
      <c r="AD135" s="56" t="str">
        <f t="shared" si="80"/>
        <v>40%</v>
      </c>
      <c r="AE135" s="94" t="str">
        <f t="shared" si="81"/>
        <v>Bajo</v>
      </c>
      <c r="AF135" s="93"/>
      <c r="AG135" s="91" t="s">
        <v>885</v>
      </c>
      <c r="AH135" s="92"/>
      <c r="AI135" s="92"/>
      <c r="AJ135" s="93"/>
      <c r="AK135" s="58" t="s">
        <v>79</v>
      </c>
      <c r="AL135" s="58" t="s">
        <v>84</v>
      </c>
      <c r="AM135" s="59" t="str">
        <f t="shared" si="75"/>
        <v>40%</v>
      </c>
      <c r="AN135" s="58" t="s">
        <v>90</v>
      </c>
      <c r="AO135" s="58" t="s">
        <v>248</v>
      </c>
      <c r="AP135" s="58" t="s">
        <v>249</v>
      </c>
      <c r="AQ135" s="94" t="str">
        <f t="shared" si="84"/>
        <v>PROBABILIDAD</v>
      </c>
      <c r="AR135" s="92"/>
      <c r="AS135" s="93"/>
      <c r="AT135" s="60" t="str">
        <f t="shared" si="85"/>
        <v>Muy Baja</v>
      </c>
      <c r="AU135" s="60">
        <f t="shared" si="86"/>
        <v>0.12</v>
      </c>
      <c r="AV135" s="56" t="str">
        <f t="shared" si="87"/>
        <v>Menor</v>
      </c>
      <c r="AW135" s="60" t="str">
        <f t="shared" si="88"/>
        <v>40%</v>
      </c>
      <c r="AX135" s="94" t="str">
        <f t="shared" si="89"/>
        <v>Bajo</v>
      </c>
      <c r="AY135" s="93"/>
      <c r="AZ135" s="58" t="s">
        <v>100</v>
      </c>
      <c r="BA135" s="91" t="s">
        <v>886</v>
      </c>
      <c r="BB135" s="92"/>
      <c r="BC135" s="92"/>
      <c r="BD135" s="93"/>
      <c r="BE135" s="254">
        <v>44927</v>
      </c>
      <c r="BF135" s="92"/>
      <c r="BG135" s="93"/>
      <c r="BH135" s="254">
        <v>45291</v>
      </c>
      <c r="BI135" s="92"/>
      <c r="BJ135" s="93"/>
      <c r="BK135" s="91" t="s">
        <v>887</v>
      </c>
      <c r="BL135" s="92"/>
      <c r="BM135" s="92"/>
      <c r="BN135" s="93"/>
      <c r="BO135" s="91" t="s">
        <v>858</v>
      </c>
      <c r="BP135" s="92"/>
      <c r="BQ135" s="92"/>
      <c r="BR135" s="93"/>
      <c r="BS135" s="91"/>
      <c r="BT135" s="92"/>
      <c r="BU135" s="93"/>
      <c r="BV135" s="91"/>
      <c r="BW135" s="92"/>
      <c r="BX135" s="93"/>
      <c r="BY135" s="91"/>
      <c r="BZ135" s="92"/>
      <c r="CA135" s="93"/>
      <c r="CB135" s="91"/>
      <c r="CC135" s="92"/>
      <c r="CD135" s="93"/>
    </row>
    <row r="136" spans="2:82" ht="84" thickBot="1">
      <c r="B136" s="63" t="s">
        <v>932</v>
      </c>
      <c r="C136" s="91" t="s">
        <v>14</v>
      </c>
      <c r="D136" s="92"/>
      <c r="E136" s="93"/>
      <c r="F136" s="91" t="s">
        <v>29</v>
      </c>
      <c r="G136" s="92"/>
      <c r="H136" s="92"/>
      <c r="I136" s="93"/>
      <c r="J136" s="91" t="s">
        <v>879</v>
      </c>
      <c r="K136" s="92"/>
      <c r="L136" s="93"/>
      <c r="M136" s="91" t="s">
        <v>3</v>
      </c>
      <c r="N136" s="92"/>
      <c r="O136" s="93"/>
      <c r="P136" s="91" t="s">
        <v>888</v>
      </c>
      <c r="Q136" s="92"/>
      <c r="R136" s="92"/>
      <c r="S136" s="93"/>
      <c r="T136" s="91" t="s">
        <v>39</v>
      </c>
      <c r="U136" s="92"/>
      <c r="V136" s="93"/>
      <c r="W136" s="91" t="s">
        <v>71</v>
      </c>
      <c r="X136" s="93"/>
      <c r="Y136" s="56" t="str">
        <f t="shared" si="82"/>
        <v>Muy Baja</v>
      </c>
      <c r="Z136" s="56" t="str">
        <f t="shared" si="83"/>
        <v>20%</v>
      </c>
      <c r="AA136" s="91" t="s">
        <v>65</v>
      </c>
      <c r="AB136" s="93"/>
      <c r="AC136" s="57" t="str">
        <f>IF(AA136&lt;=" "," ",IF(AA136='[13]TABLAS DE CRITERIOS'!$F$5,"Leve",IF(AA136='[13]TABLAS DE CRITERIOS'!$F$6,"Menor",IF([13]FORMATO!AA136='[13]TABLAS DE CRITERIOS'!$F$7,"Moderado",IF([13]FORMATO!AA136='[13]TABLAS DE CRITERIOS'!$F$8,"Mayor",IF(AA136='[13]TABLAS DE CRITERIOS'!$F$9,"Catastrófico"))))))</f>
        <v>Catastrófico</v>
      </c>
      <c r="AD136" s="56" t="str">
        <f t="shared" si="80"/>
        <v>100%</v>
      </c>
      <c r="AE136" s="94" t="str">
        <f t="shared" si="81"/>
        <v>Extremo</v>
      </c>
      <c r="AF136" s="93"/>
      <c r="AG136" s="91" t="s">
        <v>889</v>
      </c>
      <c r="AH136" s="92"/>
      <c r="AI136" s="92"/>
      <c r="AJ136" s="93"/>
      <c r="AK136" s="58" t="s">
        <v>79</v>
      </c>
      <c r="AL136" s="58" t="s">
        <v>84</v>
      </c>
      <c r="AM136" s="59" t="str">
        <f t="shared" si="75"/>
        <v>40%</v>
      </c>
      <c r="AN136" s="58" t="s">
        <v>90</v>
      </c>
      <c r="AO136" s="58" t="s">
        <v>248</v>
      </c>
      <c r="AP136" s="58" t="s">
        <v>256</v>
      </c>
      <c r="AQ136" s="94" t="str">
        <f t="shared" si="84"/>
        <v>PROBABILIDAD</v>
      </c>
      <c r="AR136" s="92"/>
      <c r="AS136" s="93"/>
      <c r="AT136" s="60" t="str">
        <f t="shared" si="85"/>
        <v>Muy Baja</v>
      </c>
      <c r="AU136" s="60">
        <f t="shared" si="86"/>
        <v>0.12</v>
      </c>
      <c r="AV136" s="56" t="str">
        <f t="shared" si="87"/>
        <v>Leve</v>
      </c>
      <c r="AW136" s="60" t="str">
        <f t="shared" si="88"/>
        <v>100%</v>
      </c>
      <c r="AX136" s="94" t="str">
        <f t="shared" si="89"/>
        <v>Bajo</v>
      </c>
      <c r="AY136" s="93"/>
      <c r="AZ136" s="58" t="s">
        <v>100</v>
      </c>
      <c r="BA136" s="91" t="s">
        <v>890</v>
      </c>
      <c r="BB136" s="92"/>
      <c r="BC136" s="92"/>
      <c r="BD136" s="93"/>
      <c r="BE136" s="254">
        <v>44927</v>
      </c>
      <c r="BF136" s="92"/>
      <c r="BG136" s="93"/>
      <c r="BH136" s="254">
        <v>45291</v>
      </c>
      <c r="BI136" s="92"/>
      <c r="BJ136" s="93"/>
      <c r="BK136" s="91" t="s">
        <v>891</v>
      </c>
      <c r="BL136" s="92"/>
      <c r="BM136" s="92"/>
      <c r="BN136" s="93"/>
      <c r="BO136" s="91" t="s">
        <v>858</v>
      </c>
      <c r="BP136" s="92"/>
      <c r="BQ136" s="92"/>
      <c r="BR136" s="93"/>
      <c r="BS136" s="91"/>
      <c r="BT136" s="92"/>
      <c r="BU136" s="93"/>
      <c r="BV136" s="91"/>
      <c r="BW136" s="92"/>
      <c r="BX136" s="93"/>
      <c r="BY136" s="91"/>
      <c r="BZ136" s="92"/>
      <c r="CA136" s="93"/>
      <c r="CB136" s="91"/>
      <c r="CC136" s="92"/>
      <c r="CD136" s="93"/>
    </row>
    <row r="137" spans="2:82" ht="84" thickBot="1">
      <c r="B137" s="63" t="s">
        <v>933</v>
      </c>
      <c r="C137" s="91" t="s">
        <v>14</v>
      </c>
      <c r="D137" s="92"/>
      <c r="E137" s="93"/>
      <c r="F137" s="91" t="s">
        <v>29</v>
      </c>
      <c r="G137" s="92"/>
      <c r="H137" s="92"/>
      <c r="I137" s="93"/>
      <c r="J137" s="91" t="s">
        <v>879</v>
      </c>
      <c r="K137" s="92"/>
      <c r="L137" s="93"/>
      <c r="M137" s="91" t="s">
        <v>3</v>
      </c>
      <c r="N137" s="92"/>
      <c r="O137" s="93"/>
      <c r="P137" s="91" t="s">
        <v>892</v>
      </c>
      <c r="Q137" s="92"/>
      <c r="R137" s="92"/>
      <c r="S137" s="93"/>
      <c r="T137" s="91" t="s">
        <v>39</v>
      </c>
      <c r="U137" s="92"/>
      <c r="V137" s="93"/>
      <c r="W137" s="91" t="s">
        <v>71</v>
      </c>
      <c r="X137" s="93"/>
      <c r="Y137" s="56" t="str">
        <f t="shared" si="82"/>
        <v>Muy Baja</v>
      </c>
      <c r="Z137" s="56" t="str">
        <f t="shared" si="83"/>
        <v>20%</v>
      </c>
      <c r="AA137" s="82" t="s">
        <v>63</v>
      </c>
      <c r="AB137" s="83"/>
      <c r="AC137" s="48" t="str">
        <f>IF(AA137&lt;=" "," ",IF(AA137='TABLAS DE CRITERIOS'!$F$5,"Leve",IF(AA137='TABLAS DE CRITERIOS'!$F$6,"Menor",IF(FORMATO!AA137='TABLAS DE CRITERIOS'!$F$7,"Moderado",IF(FORMATO!AA137='TABLAS DE CRITERIOS'!$F$8,"Mayor",IF(AA137='TABLAS DE CRITERIOS'!$F$9,"Catastrófico"))))))</f>
        <v>Moderado</v>
      </c>
      <c r="AD137" s="64" t="str">
        <f t="shared" ref="AD137" si="94">IF(AC137="Leve","20%",IF(AC137="Menor","40%",IF(AC137="Moderado","60%",IF(AC137="Mayor","80%",IF(AC137="Catastrófico","100%"," ")))))</f>
        <v>60%</v>
      </c>
      <c r="AE137" s="84" t="str">
        <f t="shared" ref="AE137" si="95">IF(OR(AND(Y137="Muy Baja",AC137="Leve"),AND(Y137="Muy Baja",AC137="Menor"),AND(Y137="Baja",AC137="Leve")),"Bajo",IF(OR(AND(Y137="Muy baja",AC137="Moderado"),AND(Y137="Baja",AC137="Menor"),AND(Y137="Baja",AC137="Moderado"),AND(Y137="Media",AC137="Leve"),AND(Y137="Media",AC137="Menor"),AND(Y137="Media",AC137="Moderado"),AND(Y137="Alta",AC137="Leve"),AND(Y137="Alta",AC137="Menor")),"Moderado",IF(OR(AND(Y137="Muy Baja",AC137="Mayor"),AND(Y137="Baja",AC137="Mayor"),AND(Y137="Media",AC137="Mayor"),AND(Y137="Alta",AC137="Moderado"),AND(Y137="Alta",AC137="Mayor"),AND(Y137="Muy Alta",AC137="Leve"),AND(Y137="Muy Alta",AC137="Menor"),AND(Y137="Muy Alta",AC137="Moderado"),AND(Y137="Muy Alta",AC137="Mayor")),"Alto",IF(OR(AND(Y137="Muy Baja",AC137="Catastrófico"),AND(Y137="Baja",AC137="Catastrófico"),AND(Y137="Media",AC137="Catastrófico"),AND(Y137="Alta",AC137="Catastrófico"),AND(Y137="Muy Alta",AC137="Catastrófico")),"Extremo",""))))</f>
        <v>Moderado</v>
      </c>
      <c r="AF137" s="85"/>
      <c r="AG137" s="91" t="s">
        <v>893</v>
      </c>
      <c r="AH137" s="92"/>
      <c r="AI137" s="92"/>
      <c r="AJ137" s="93"/>
      <c r="AK137" s="58" t="s">
        <v>79</v>
      </c>
      <c r="AL137" s="58" t="s">
        <v>84</v>
      </c>
      <c r="AM137" s="59" t="str">
        <f t="shared" si="75"/>
        <v>40%</v>
      </c>
      <c r="AN137" s="58" t="s">
        <v>90</v>
      </c>
      <c r="AO137" s="58" t="s">
        <v>248</v>
      </c>
      <c r="AP137" s="58" t="s">
        <v>256</v>
      </c>
      <c r="AQ137" s="94" t="str">
        <f t="shared" si="84"/>
        <v>PROBABILIDAD</v>
      </c>
      <c r="AR137" s="92"/>
      <c r="AS137" s="93"/>
      <c r="AT137" s="60" t="str">
        <f t="shared" si="85"/>
        <v>Muy Baja</v>
      </c>
      <c r="AU137" s="60">
        <f t="shared" si="86"/>
        <v>0.12</v>
      </c>
      <c r="AV137" s="56" t="str">
        <f t="shared" si="87"/>
        <v>Moderado</v>
      </c>
      <c r="AW137" s="60" t="str">
        <f t="shared" si="88"/>
        <v>60%</v>
      </c>
      <c r="AX137" s="94" t="str">
        <f t="shared" si="89"/>
        <v>Moderado</v>
      </c>
      <c r="AY137" s="93"/>
      <c r="AZ137" s="58" t="s">
        <v>100</v>
      </c>
      <c r="BA137" s="91" t="s">
        <v>894</v>
      </c>
      <c r="BB137" s="92"/>
      <c r="BC137" s="92"/>
      <c r="BD137" s="93"/>
      <c r="BE137" s="254">
        <v>44927</v>
      </c>
      <c r="BF137" s="92"/>
      <c r="BG137" s="93"/>
      <c r="BH137" s="254">
        <v>45291</v>
      </c>
      <c r="BI137" s="92"/>
      <c r="BJ137" s="93"/>
      <c r="BK137" s="91" t="s">
        <v>895</v>
      </c>
      <c r="BL137" s="92"/>
      <c r="BM137" s="92"/>
      <c r="BN137" s="93"/>
      <c r="BO137" s="91" t="s">
        <v>896</v>
      </c>
      <c r="BP137" s="92"/>
      <c r="BQ137" s="92"/>
      <c r="BR137" s="93"/>
      <c r="BS137" s="91"/>
      <c r="BT137" s="92"/>
      <c r="BU137" s="93"/>
      <c r="BV137" s="91"/>
      <c r="BW137" s="92"/>
      <c r="BX137" s="93"/>
      <c r="BY137" s="91"/>
      <c r="BZ137" s="92"/>
      <c r="CA137" s="93"/>
      <c r="CB137" s="91"/>
      <c r="CC137" s="92"/>
      <c r="CD137" s="93"/>
    </row>
    <row r="138" spans="2:82" ht="81.75" thickBot="1">
      <c r="B138" s="63" t="s">
        <v>934</v>
      </c>
      <c r="C138" s="91" t="s">
        <v>14</v>
      </c>
      <c r="D138" s="92"/>
      <c r="E138" s="93"/>
      <c r="F138" s="91" t="s">
        <v>29</v>
      </c>
      <c r="G138" s="92"/>
      <c r="H138" s="92"/>
      <c r="I138" s="93"/>
      <c r="J138" s="91" t="s">
        <v>879</v>
      </c>
      <c r="K138" s="92"/>
      <c r="L138" s="93"/>
      <c r="M138" s="91" t="s">
        <v>3</v>
      </c>
      <c r="N138" s="92"/>
      <c r="O138" s="93"/>
      <c r="P138" s="91" t="s">
        <v>897</v>
      </c>
      <c r="Q138" s="92"/>
      <c r="R138" s="92"/>
      <c r="S138" s="93"/>
      <c r="T138" s="91" t="s">
        <v>39</v>
      </c>
      <c r="U138" s="92"/>
      <c r="V138" s="93"/>
      <c r="W138" s="91" t="s">
        <v>71</v>
      </c>
      <c r="X138" s="93"/>
      <c r="Y138" s="56" t="str">
        <f t="shared" si="82"/>
        <v>Muy Baja</v>
      </c>
      <c r="Z138" s="56" t="str">
        <f t="shared" si="83"/>
        <v>20%</v>
      </c>
      <c r="AA138" s="91" t="s">
        <v>65</v>
      </c>
      <c r="AB138" s="93"/>
      <c r="AC138" s="57" t="str">
        <f>IF(AA138&lt;=" "," ",IF(AA138='[13]TABLAS DE CRITERIOS'!$F$5,"Leve",IF(AA138='[13]TABLAS DE CRITERIOS'!$F$6,"Menor",IF([13]FORMATO!AA138='[13]TABLAS DE CRITERIOS'!$F$7,"Moderado",IF([13]FORMATO!AA138='[13]TABLAS DE CRITERIOS'!$F$8,"Mayor",IF(AA138='[13]TABLAS DE CRITERIOS'!$F$9,"Catastrófico"))))))</f>
        <v>Catastrófico</v>
      </c>
      <c r="AD138" s="56" t="str">
        <f t="shared" si="80"/>
        <v>100%</v>
      </c>
      <c r="AE138" s="94" t="str">
        <f t="shared" si="81"/>
        <v>Extremo</v>
      </c>
      <c r="AF138" s="93"/>
      <c r="AG138" s="91" t="s">
        <v>898</v>
      </c>
      <c r="AH138" s="92"/>
      <c r="AI138" s="92"/>
      <c r="AJ138" s="93"/>
      <c r="AK138" s="58" t="s">
        <v>79</v>
      </c>
      <c r="AL138" s="58" t="s">
        <v>84</v>
      </c>
      <c r="AM138" s="59" t="str">
        <f t="shared" si="75"/>
        <v>40%</v>
      </c>
      <c r="AN138" s="58" t="s">
        <v>89</v>
      </c>
      <c r="AO138" s="58" t="s">
        <v>248</v>
      </c>
      <c r="AP138" s="58" t="s">
        <v>249</v>
      </c>
      <c r="AQ138" s="94" t="str">
        <f t="shared" si="84"/>
        <v>PROBABILIDAD</v>
      </c>
      <c r="AR138" s="92"/>
      <c r="AS138" s="93"/>
      <c r="AT138" s="60" t="str">
        <f t="shared" si="85"/>
        <v>Muy Baja</v>
      </c>
      <c r="AU138" s="60">
        <f t="shared" si="86"/>
        <v>0.12</v>
      </c>
      <c r="AV138" s="56" t="str">
        <f t="shared" si="87"/>
        <v>Leve</v>
      </c>
      <c r="AW138" s="60" t="str">
        <f t="shared" si="88"/>
        <v>100%</v>
      </c>
      <c r="AX138" s="94" t="str">
        <f t="shared" si="89"/>
        <v>Bajo</v>
      </c>
      <c r="AY138" s="93"/>
      <c r="AZ138" s="58" t="s">
        <v>100</v>
      </c>
      <c r="BA138" s="91" t="s">
        <v>899</v>
      </c>
      <c r="BB138" s="92"/>
      <c r="BC138" s="92"/>
      <c r="BD138" s="93"/>
      <c r="BE138" s="254">
        <v>44927</v>
      </c>
      <c r="BF138" s="92"/>
      <c r="BG138" s="93"/>
      <c r="BH138" s="254">
        <v>45291</v>
      </c>
      <c r="BI138" s="92"/>
      <c r="BJ138" s="93"/>
      <c r="BK138" s="91" t="s">
        <v>900</v>
      </c>
      <c r="BL138" s="92"/>
      <c r="BM138" s="92"/>
      <c r="BN138" s="93"/>
      <c r="BO138" s="91" t="s">
        <v>896</v>
      </c>
      <c r="BP138" s="92"/>
      <c r="BQ138" s="92"/>
      <c r="BR138" s="93"/>
      <c r="BS138" s="91"/>
      <c r="BT138" s="92"/>
      <c r="BU138" s="93"/>
      <c r="BV138" s="91"/>
      <c r="BW138" s="92"/>
      <c r="BX138" s="93"/>
      <c r="BY138" s="91"/>
      <c r="BZ138" s="92"/>
      <c r="CA138" s="93"/>
      <c r="CB138" s="91"/>
      <c r="CC138" s="92"/>
      <c r="CD138" s="93"/>
    </row>
    <row r="139" spans="2:82" ht="81.75" thickBot="1">
      <c r="B139" s="63" t="s">
        <v>935</v>
      </c>
      <c r="C139" s="91" t="s">
        <v>14</v>
      </c>
      <c r="D139" s="92"/>
      <c r="E139" s="93"/>
      <c r="F139" s="91" t="s">
        <v>29</v>
      </c>
      <c r="G139" s="92"/>
      <c r="H139" s="92"/>
      <c r="I139" s="93"/>
      <c r="J139" s="91" t="s">
        <v>879</v>
      </c>
      <c r="K139" s="92"/>
      <c r="L139" s="93"/>
      <c r="M139" s="91" t="s">
        <v>3</v>
      </c>
      <c r="N139" s="92"/>
      <c r="O139" s="93"/>
      <c r="P139" s="91" t="s">
        <v>901</v>
      </c>
      <c r="Q139" s="92"/>
      <c r="R139" s="92"/>
      <c r="S139" s="93"/>
      <c r="T139" s="91" t="s">
        <v>42</v>
      </c>
      <c r="U139" s="92"/>
      <c r="V139" s="93"/>
      <c r="W139" s="91" t="s">
        <v>70</v>
      </c>
      <c r="X139" s="93"/>
      <c r="Y139" s="56" t="str">
        <f t="shared" si="82"/>
        <v>Baja</v>
      </c>
      <c r="Z139" s="56" t="str">
        <f t="shared" si="83"/>
        <v>40%</v>
      </c>
      <c r="AA139" s="91" t="s">
        <v>65</v>
      </c>
      <c r="AB139" s="93"/>
      <c r="AC139" s="57" t="str">
        <f>IF(AA139&lt;=" "," ",IF(AA139='[13]TABLAS DE CRITERIOS'!$F$5,"Leve",IF(AA139='[13]TABLAS DE CRITERIOS'!$F$6,"Menor",IF([13]FORMATO!AA139='[13]TABLAS DE CRITERIOS'!$F$7,"Moderado",IF([13]FORMATO!AA139='[13]TABLAS DE CRITERIOS'!$F$8,"Mayor",IF(AA139='[13]TABLAS DE CRITERIOS'!$F$9,"Catastrófico"))))))</f>
        <v>Catastrófico</v>
      </c>
      <c r="AD139" s="56" t="str">
        <f t="shared" si="80"/>
        <v>100%</v>
      </c>
      <c r="AE139" s="94" t="str">
        <f t="shared" si="81"/>
        <v>Extremo</v>
      </c>
      <c r="AF139" s="93"/>
      <c r="AG139" s="91" t="s">
        <v>902</v>
      </c>
      <c r="AH139" s="92"/>
      <c r="AI139" s="92"/>
      <c r="AJ139" s="93"/>
      <c r="AK139" s="58" t="s">
        <v>79</v>
      </c>
      <c r="AL139" s="58" t="s">
        <v>86</v>
      </c>
      <c r="AM139" s="59" t="str">
        <f t="shared" si="75"/>
        <v>50%</v>
      </c>
      <c r="AN139" s="58" t="s">
        <v>89</v>
      </c>
      <c r="AO139" s="58" t="s">
        <v>248</v>
      </c>
      <c r="AP139" s="58" t="s">
        <v>249</v>
      </c>
      <c r="AQ139" s="94" t="str">
        <f t="shared" si="84"/>
        <v>PROBABILIDAD</v>
      </c>
      <c r="AR139" s="92"/>
      <c r="AS139" s="93"/>
      <c r="AT139" s="60" t="str">
        <f t="shared" si="85"/>
        <v>Muy Baja</v>
      </c>
      <c r="AU139" s="60">
        <f t="shared" si="86"/>
        <v>0.2</v>
      </c>
      <c r="AV139" s="56" t="str">
        <f t="shared" si="87"/>
        <v>Leve</v>
      </c>
      <c r="AW139" s="60" t="str">
        <f t="shared" si="88"/>
        <v>100%</v>
      </c>
      <c r="AX139" s="94" t="str">
        <f t="shared" si="89"/>
        <v>Bajo</v>
      </c>
      <c r="AY139" s="93"/>
      <c r="AZ139" s="58" t="s">
        <v>100</v>
      </c>
      <c r="BA139" s="91" t="s">
        <v>903</v>
      </c>
      <c r="BB139" s="92"/>
      <c r="BC139" s="92"/>
      <c r="BD139" s="93"/>
      <c r="BE139" s="254">
        <v>44927</v>
      </c>
      <c r="BF139" s="92"/>
      <c r="BG139" s="93"/>
      <c r="BH139" s="254">
        <v>45291</v>
      </c>
      <c r="BI139" s="92"/>
      <c r="BJ139" s="93"/>
      <c r="BK139" s="91" t="s">
        <v>904</v>
      </c>
      <c r="BL139" s="92"/>
      <c r="BM139" s="92"/>
      <c r="BN139" s="93"/>
      <c r="BO139" s="91" t="s">
        <v>896</v>
      </c>
      <c r="BP139" s="92"/>
      <c r="BQ139" s="92"/>
      <c r="BR139" s="93"/>
      <c r="BS139" s="91"/>
      <c r="BT139" s="92"/>
      <c r="BU139" s="93"/>
      <c r="BV139" s="91"/>
      <c r="BW139" s="92"/>
      <c r="BX139" s="93"/>
      <c r="BY139" s="91"/>
      <c r="BZ139" s="92"/>
      <c r="CA139" s="93"/>
      <c r="CB139" s="91"/>
      <c r="CC139" s="92"/>
      <c r="CD139" s="93"/>
    </row>
    <row r="140" spans="2:82" ht="81.75" thickBot="1">
      <c r="B140" s="63" t="s">
        <v>936</v>
      </c>
      <c r="C140" s="91" t="s">
        <v>14</v>
      </c>
      <c r="D140" s="92"/>
      <c r="E140" s="93"/>
      <c r="F140" s="91" t="s">
        <v>29</v>
      </c>
      <c r="G140" s="92"/>
      <c r="H140" s="92"/>
      <c r="I140" s="93"/>
      <c r="J140" s="91" t="s">
        <v>879</v>
      </c>
      <c r="K140" s="92"/>
      <c r="L140" s="93"/>
      <c r="M140" s="91" t="s">
        <v>3</v>
      </c>
      <c r="N140" s="92"/>
      <c r="O140" s="93"/>
      <c r="P140" s="91" t="s">
        <v>905</v>
      </c>
      <c r="Q140" s="92"/>
      <c r="R140" s="92"/>
      <c r="S140" s="93"/>
      <c r="T140" s="91" t="s">
        <v>39</v>
      </c>
      <c r="U140" s="92"/>
      <c r="V140" s="93"/>
      <c r="W140" s="91" t="s">
        <v>71</v>
      </c>
      <c r="X140" s="93"/>
      <c r="Y140" s="56" t="str">
        <f t="shared" si="82"/>
        <v>Muy Baja</v>
      </c>
      <c r="Z140" s="56" t="str">
        <f t="shared" si="83"/>
        <v>20%</v>
      </c>
      <c r="AA140" s="91" t="s">
        <v>62</v>
      </c>
      <c r="AB140" s="93"/>
      <c r="AC140" s="57" t="str">
        <f>IF(AA140&lt;=" "," ",IF(AA140='[13]TABLAS DE CRITERIOS'!$F$5,"Leve",IF(AA140='[13]TABLAS DE CRITERIOS'!$F$6,"Menor",IF([13]FORMATO!AA140='[13]TABLAS DE CRITERIOS'!$F$7,"Moderado",IF([13]FORMATO!AA140='[13]TABLAS DE CRITERIOS'!$F$8,"Mayor",IF(AA140='[13]TABLAS DE CRITERIOS'!$F$9,"Catastrófico"))))))</f>
        <v>Menor</v>
      </c>
      <c r="AD140" s="56" t="str">
        <f t="shared" si="80"/>
        <v>40%</v>
      </c>
      <c r="AE140" s="94" t="str">
        <f t="shared" si="81"/>
        <v>Bajo</v>
      </c>
      <c r="AF140" s="93"/>
      <c r="AG140" s="91" t="s">
        <v>906</v>
      </c>
      <c r="AH140" s="92"/>
      <c r="AI140" s="92"/>
      <c r="AJ140" s="93"/>
      <c r="AK140" s="58" t="s">
        <v>79</v>
      </c>
      <c r="AL140" s="58" t="s">
        <v>84</v>
      </c>
      <c r="AM140" s="59" t="str">
        <f t="shared" si="75"/>
        <v>40%</v>
      </c>
      <c r="AN140" s="58" t="s">
        <v>89</v>
      </c>
      <c r="AO140" s="58" t="s">
        <v>248</v>
      </c>
      <c r="AP140" s="58" t="s">
        <v>249</v>
      </c>
      <c r="AQ140" s="94" t="str">
        <f t="shared" si="84"/>
        <v>PROBABILIDAD</v>
      </c>
      <c r="AR140" s="92"/>
      <c r="AS140" s="93"/>
      <c r="AT140" s="60" t="str">
        <f t="shared" si="85"/>
        <v>Muy Baja</v>
      </c>
      <c r="AU140" s="60">
        <f t="shared" si="86"/>
        <v>0.12</v>
      </c>
      <c r="AV140" s="56" t="str">
        <f t="shared" si="87"/>
        <v>Menor</v>
      </c>
      <c r="AW140" s="60" t="str">
        <f t="shared" si="88"/>
        <v>40%</v>
      </c>
      <c r="AX140" s="94" t="str">
        <f t="shared" si="89"/>
        <v>Bajo</v>
      </c>
      <c r="AY140" s="93"/>
      <c r="AZ140" s="58" t="s">
        <v>100</v>
      </c>
      <c r="BA140" s="91" t="s">
        <v>907</v>
      </c>
      <c r="BB140" s="92"/>
      <c r="BC140" s="92"/>
      <c r="BD140" s="93"/>
      <c r="BE140" s="254">
        <v>44927</v>
      </c>
      <c r="BF140" s="92"/>
      <c r="BG140" s="93"/>
      <c r="BH140" s="254">
        <v>45291</v>
      </c>
      <c r="BI140" s="92"/>
      <c r="BJ140" s="93"/>
      <c r="BK140" s="91" t="s">
        <v>908</v>
      </c>
      <c r="BL140" s="92"/>
      <c r="BM140" s="92"/>
      <c r="BN140" s="93"/>
      <c r="BO140" s="91" t="s">
        <v>896</v>
      </c>
      <c r="BP140" s="92"/>
      <c r="BQ140" s="92"/>
      <c r="BR140" s="93"/>
      <c r="BS140" s="91"/>
      <c r="BT140" s="92"/>
      <c r="BU140" s="93"/>
      <c r="BV140" s="91"/>
      <c r="BW140" s="92"/>
      <c r="BX140" s="93"/>
      <c r="BY140" s="91"/>
      <c r="BZ140" s="92"/>
      <c r="CA140" s="93"/>
      <c r="CB140" s="91"/>
      <c r="CC140" s="92"/>
      <c r="CD140" s="93"/>
    </row>
    <row r="141" spans="2:82" ht="84" thickBot="1">
      <c r="B141" s="63" t="s">
        <v>937</v>
      </c>
      <c r="C141" s="91" t="s">
        <v>14</v>
      </c>
      <c r="D141" s="92"/>
      <c r="E141" s="93"/>
      <c r="F141" s="91" t="s">
        <v>29</v>
      </c>
      <c r="G141" s="92"/>
      <c r="H141" s="92"/>
      <c r="I141" s="93"/>
      <c r="J141" s="91" t="s">
        <v>879</v>
      </c>
      <c r="K141" s="92"/>
      <c r="L141" s="93"/>
      <c r="M141" s="91" t="s">
        <v>3</v>
      </c>
      <c r="N141" s="92"/>
      <c r="O141" s="93"/>
      <c r="P141" s="91" t="s">
        <v>909</v>
      </c>
      <c r="Q141" s="92"/>
      <c r="R141" s="92"/>
      <c r="S141" s="93"/>
      <c r="T141" s="91" t="s">
        <v>39</v>
      </c>
      <c r="U141" s="92"/>
      <c r="V141" s="93"/>
      <c r="W141" s="91" t="s">
        <v>71</v>
      </c>
      <c r="X141" s="93"/>
      <c r="Y141" s="56" t="str">
        <f t="shared" si="82"/>
        <v>Muy Baja</v>
      </c>
      <c r="Z141" s="56" t="str">
        <f t="shared" si="83"/>
        <v>20%</v>
      </c>
      <c r="AA141" s="91" t="s">
        <v>64</v>
      </c>
      <c r="AB141" s="93"/>
      <c r="AC141" s="48" t="str">
        <f>IF(AA141&lt;=" "," ",IF(AA141='TABLAS DE CRITERIOS'!$F$5,"Leve",IF(AA141='TABLAS DE CRITERIOS'!$F$6,"Menor",IF(FORMATO!AA141='TABLAS DE CRITERIOS'!$F$7,"Moderado",IF(FORMATO!AA141='TABLAS DE CRITERIOS'!$F$8,"Mayor",IF(AA141='TABLAS DE CRITERIOS'!$F$9,"Catastrófico"))))))</f>
        <v>Mayor</v>
      </c>
      <c r="AD141" s="64" t="str">
        <f t="shared" ref="AD141" si="96">IF(AC141="Leve","20%",IF(AC141="Menor","40%",IF(AC141="Moderado","60%",IF(AC141="Mayor","80%",IF(AC141="Catastrófico","100%"," ")))))</f>
        <v>80%</v>
      </c>
      <c r="AE141" s="84" t="str">
        <f t="shared" ref="AE141" si="97">IF(OR(AND(Y141="Muy Baja",AC141="Leve"),AND(Y141="Muy Baja",AC141="Menor"),AND(Y141="Baja",AC141="Leve")),"Bajo",IF(OR(AND(Y141="Muy baja",AC141="Moderado"),AND(Y141="Baja",AC141="Menor"),AND(Y141="Baja",AC141="Moderado"),AND(Y141="Media",AC141="Leve"),AND(Y141="Media",AC141="Menor"),AND(Y141="Media",AC141="Moderado"),AND(Y141="Alta",AC141="Leve"),AND(Y141="Alta",AC141="Menor")),"Moderado",IF(OR(AND(Y141="Muy Baja",AC141="Mayor"),AND(Y141="Baja",AC141="Mayor"),AND(Y141="Media",AC141="Mayor"),AND(Y141="Alta",AC141="Moderado"),AND(Y141="Alta",AC141="Mayor"),AND(Y141="Muy Alta",AC141="Leve"),AND(Y141="Muy Alta",AC141="Menor"),AND(Y141="Muy Alta",AC141="Moderado"),AND(Y141="Muy Alta",AC141="Mayor")),"Alto",IF(OR(AND(Y141="Muy Baja",AC141="Catastrófico"),AND(Y141="Baja",AC141="Catastrófico"),AND(Y141="Media",AC141="Catastrófico"),AND(Y141="Alta",AC141="Catastrófico"),AND(Y141="Muy Alta",AC141="Catastrófico")),"Extremo",""))))</f>
        <v>Alto</v>
      </c>
      <c r="AF141" s="85"/>
      <c r="AG141" s="91" t="s">
        <v>910</v>
      </c>
      <c r="AH141" s="92"/>
      <c r="AI141" s="92"/>
      <c r="AJ141" s="93"/>
      <c r="AK141" s="58" t="s">
        <v>79</v>
      </c>
      <c r="AL141" s="58" t="s">
        <v>84</v>
      </c>
      <c r="AM141" s="59" t="str">
        <f t="shared" si="75"/>
        <v>40%</v>
      </c>
      <c r="AN141" s="58" t="s">
        <v>90</v>
      </c>
      <c r="AO141" s="58" t="s">
        <v>248</v>
      </c>
      <c r="AP141" s="58" t="s">
        <v>256</v>
      </c>
      <c r="AQ141" s="94" t="str">
        <f t="shared" si="84"/>
        <v>PROBABILIDAD</v>
      </c>
      <c r="AR141" s="92"/>
      <c r="AS141" s="93"/>
      <c r="AT141" s="60" t="str">
        <f t="shared" si="85"/>
        <v>Muy Baja</v>
      </c>
      <c r="AU141" s="60">
        <f t="shared" si="86"/>
        <v>0.12</v>
      </c>
      <c r="AV141" s="56" t="str">
        <f t="shared" si="87"/>
        <v>Mayor</v>
      </c>
      <c r="AW141" s="60" t="str">
        <f t="shared" si="88"/>
        <v>80%</v>
      </c>
      <c r="AX141" s="94" t="str">
        <f t="shared" si="89"/>
        <v>Alto</v>
      </c>
      <c r="AY141" s="93"/>
      <c r="AZ141" s="58" t="s">
        <v>100</v>
      </c>
      <c r="BA141" s="91" t="s">
        <v>911</v>
      </c>
      <c r="BB141" s="92"/>
      <c r="BC141" s="92"/>
      <c r="BD141" s="93"/>
      <c r="BE141" s="254">
        <v>44927</v>
      </c>
      <c r="BF141" s="92"/>
      <c r="BG141" s="93"/>
      <c r="BH141" s="254">
        <v>45291</v>
      </c>
      <c r="BI141" s="92"/>
      <c r="BJ141" s="93"/>
      <c r="BK141" s="91" t="s">
        <v>912</v>
      </c>
      <c r="BL141" s="92"/>
      <c r="BM141" s="92"/>
      <c r="BN141" s="93"/>
      <c r="BO141" s="91" t="s">
        <v>858</v>
      </c>
      <c r="BP141" s="92"/>
      <c r="BQ141" s="92"/>
      <c r="BR141" s="93"/>
      <c r="BS141" s="91"/>
      <c r="BT141" s="92"/>
      <c r="BU141" s="93"/>
      <c r="BV141" s="91"/>
      <c r="BW141" s="92"/>
      <c r="BX141" s="93"/>
      <c r="BY141" s="91"/>
      <c r="BZ141" s="92"/>
      <c r="CA141" s="93"/>
      <c r="CB141" s="91"/>
      <c r="CC141" s="92"/>
      <c r="CD141" s="93"/>
    </row>
    <row r="142" spans="2:82" ht="84" thickBot="1">
      <c r="B142" s="63" t="s">
        <v>938</v>
      </c>
      <c r="C142" s="91" t="s">
        <v>14</v>
      </c>
      <c r="D142" s="92"/>
      <c r="E142" s="93"/>
      <c r="F142" s="91" t="s">
        <v>29</v>
      </c>
      <c r="G142" s="92"/>
      <c r="H142" s="92"/>
      <c r="I142" s="93"/>
      <c r="J142" s="91" t="s">
        <v>879</v>
      </c>
      <c r="K142" s="92"/>
      <c r="L142" s="93"/>
      <c r="M142" s="91" t="s">
        <v>3</v>
      </c>
      <c r="N142" s="92"/>
      <c r="O142" s="93"/>
      <c r="P142" s="91" t="s">
        <v>913</v>
      </c>
      <c r="Q142" s="92"/>
      <c r="R142" s="92"/>
      <c r="S142" s="93"/>
      <c r="T142" s="91" t="s">
        <v>39</v>
      </c>
      <c r="U142" s="92"/>
      <c r="V142" s="93"/>
      <c r="W142" s="91" t="s">
        <v>71</v>
      </c>
      <c r="X142" s="93"/>
      <c r="Y142" s="56" t="str">
        <f t="shared" si="82"/>
        <v>Muy Baja</v>
      </c>
      <c r="Z142" s="56" t="str">
        <f t="shared" si="83"/>
        <v>20%</v>
      </c>
      <c r="AA142" s="91" t="s">
        <v>65</v>
      </c>
      <c r="AB142" s="93"/>
      <c r="AC142" s="57" t="str">
        <f>IF(AA142&lt;=" "," ",IF(AA142='[13]TABLAS DE CRITERIOS'!$F$5,"Leve",IF(AA142='[13]TABLAS DE CRITERIOS'!$F$6,"Menor",IF([13]FORMATO!AA142='[13]TABLAS DE CRITERIOS'!$F$7,"Moderado",IF([13]FORMATO!AA142='[13]TABLAS DE CRITERIOS'!$F$8,"Mayor",IF(AA142='[13]TABLAS DE CRITERIOS'!$F$9,"Catastrófico"))))))</f>
        <v>Catastrófico</v>
      </c>
      <c r="AD142" s="56" t="str">
        <f t="shared" si="80"/>
        <v>100%</v>
      </c>
      <c r="AE142" s="94" t="str">
        <f t="shared" si="81"/>
        <v>Extremo</v>
      </c>
      <c r="AF142" s="93"/>
      <c r="AG142" s="91" t="s">
        <v>914</v>
      </c>
      <c r="AH142" s="92"/>
      <c r="AI142" s="92"/>
      <c r="AJ142" s="93"/>
      <c r="AK142" s="58" t="s">
        <v>79</v>
      </c>
      <c r="AL142" s="58" t="s">
        <v>84</v>
      </c>
      <c r="AM142" s="59" t="str">
        <f t="shared" si="75"/>
        <v>40%</v>
      </c>
      <c r="AN142" s="58" t="s">
        <v>90</v>
      </c>
      <c r="AO142" s="58" t="s">
        <v>248</v>
      </c>
      <c r="AP142" s="58" t="s">
        <v>256</v>
      </c>
      <c r="AQ142" s="94" t="str">
        <f t="shared" si="84"/>
        <v>PROBABILIDAD</v>
      </c>
      <c r="AR142" s="92"/>
      <c r="AS142" s="93"/>
      <c r="AT142" s="60" t="str">
        <f t="shared" si="85"/>
        <v>Muy Baja</v>
      </c>
      <c r="AU142" s="60">
        <f t="shared" si="86"/>
        <v>0.12</v>
      </c>
      <c r="AV142" s="56" t="str">
        <f t="shared" si="87"/>
        <v>Leve</v>
      </c>
      <c r="AW142" s="60" t="str">
        <f t="shared" si="88"/>
        <v>100%</v>
      </c>
      <c r="AX142" s="94" t="str">
        <f t="shared" si="89"/>
        <v>Bajo</v>
      </c>
      <c r="AY142" s="93"/>
      <c r="AZ142" s="58" t="s">
        <v>100</v>
      </c>
      <c r="BA142" s="91" t="s">
        <v>915</v>
      </c>
      <c r="BB142" s="92"/>
      <c r="BC142" s="92"/>
      <c r="BD142" s="93"/>
      <c r="BE142" s="254">
        <v>44927</v>
      </c>
      <c r="BF142" s="92"/>
      <c r="BG142" s="93"/>
      <c r="BH142" s="254">
        <v>45291</v>
      </c>
      <c r="BI142" s="92"/>
      <c r="BJ142" s="93"/>
      <c r="BK142" s="91" t="s">
        <v>916</v>
      </c>
      <c r="BL142" s="92"/>
      <c r="BM142" s="92"/>
      <c r="BN142" s="93"/>
      <c r="BO142" s="91" t="s">
        <v>858</v>
      </c>
      <c r="BP142" s="92"/>
      <c r="BQ142" s="92"/>
      <c r="BR142" s="93"/>
      <c r="BS142" s="91"/>
      <c r="BT142" s="92"/>
      <c r="BU142" s="93"/>
      <c r="BV142" s="91"/>
      <c r="BW142" s="92"/>
      <c r="BX142" s="93"/>
      <c r="BY142" s="91"/>
      <c r="BZ142" s="92"/>
      <c r="CA142" s="93"/>
      <c r="CB142" s="91"/>
      <c r="CC142" s="92"/>
      <c r="CD142" s="93"/>
    </row>
    <row r="143" spans="2:82" ht="92.25" thickBot="1">
      <c r="B143" s="63" t="s">
        <v>939</v>
      </c>
      <c r="C143" s="91" t="s">
        <v>14</v>
      </c>
      <c r="D143" s="92"/>
      <c r="E143" s="93"/>
      <c r="F143" s="91" t="s">
        <v>29</v>
      </c>
      <c r="G143" s="92"/>
      <c r="H143" s="92"/>
      <c r="I143" s="93"/>
      <c r="J143" s="91" t="s">
        <v>917</v>
      </c>
      <c r="K143" s="92"/>
      <c r="L143" s="93"/>
      <c r="M143" s="91" t="s">
        <v>3</v>
      </c>
      <c r="N143" s="92"/>
      <c r="O143" s="93"/>
      <c r="P143" s="91" t="s">
        <v>918</v>
      </c>
      <c r="Q143" s="92"/>
      <c r="R143" s="92"/>
      <c r="S143" s="93"/>
      <c r="T143" s="91" t="s">
        <v>42</v>
      </c>
      <c r="U143" s="92"/>
      <c r="V143" s="93"/>
      <c r="W143" s="91" t="s">
        <v>68</v>
      </c>
      <c r="X143" s="93"/>
      <c r="Y143" s="56" t="str">
        <f t="shared" si="82"/>
        <v>Alta</v>
      </c>
      <c r="Z143" s="56" t="str">
        <f t="shared" si="83"/>
        <v>80%</v>
      </c>
      <c r="AA143" s="91" t="s">
        <v>61</v>
      </c>
      <c r="AB143" s="93"/>
      <c r="AC143" s="57" t="str">
        <f>IF(AA143&lt;=" "," ",IF(AA143='[13]TABLAS DE CRITERIOS'!$F$5,"Leve",IF(AA143='[13]TABLAS DE CRITERIOS'!$F$6,"Menor",IF([13]FORMATO!AA143='[13]TABLAS DE CRITERIOS'!$F$7,"Moderado",IF([13]FORMATO!AA143='[13]TABLAS DE CRITERIOS'!$F$8,"Mayor",IF(AA143='[13]TABLAS DE CRITERIOS'!$F$9,"Catastrófico"))))))</f>
        <v>Leve</v>
      </c>
      <c r="AD143" s="56" t="str">
        <f t="shared" si="80"/>
        <v>20%</v>
      </c>
      <c r="AE143" s="94" t="str">
        <f t="shared" si="81"/>
        <v>Moderado</v>
      </c>
      <c r="AF143" s="93"/>
      <c r="AG143" s="91" t="s">
        <v>919</v>
      </c>
      <c r="AH143" s="92"/>
      <c r="AI143" s="92"/>
      <c r="AJ143" s="93"/>
      <c r="AK143" s="58" t="s">
        <v>80</v>
      </c>
      <c r="AL143" s="58" t="s">
        <v>84</v>
      </c>
      <c r="AM143" s="59" t="str">
        <f t="shared" si="75"/>
        <v>20%</v>
      </c>
      <c r="AN143" s="58" t="s">
        <v>89</v>
      </c>
      <c r="AO143" s="58" t="s">
        <v>248</v>
      </c>
      <c r="AP143" s="58" t="s">
        <v>249</v>
      </c>
      <c r="AQ143" s="94" t="str">
        <f t="shared" si="84"/>
        <v>IMPACTO</v>
      </c>
      <c r="AR143" s="92"/>
      <c r="AS143" s="93"/>
      <c r="AT143" s="60" t="str">
        <f t="shared" si="85"/>
        <v>Muy Alta</v>
      </c>
      <c r="AU143" s="60" t="str">
        <f t="shared" si="86"/>
        <v>80%</v>
      </c>
      <c r="AV143" s="56" t="str">
        <f t="shared" si="87"/>
        <v>Leve</v>
      </c>
      <c r="AW143" s="60">
        <f t="shared" si="88"/>
        <v>0.16</v>
      </c>
      <c r="AX143" s="94" t="str">
        <f t="shared" si="89"/>
        <v>Alto</v>
      </c>
      <c r="AY143" s="93"/>
      <c r="AZ143" s="58" t="s">
        <v>101</v>
      </c>
      <c r="BA143" s="91" t="s">
        <v>920</v>
      </c>
      <c r="BB143" s="92"/>
      <c r="BC143" s="92"/>
      <c r="BD143" s="93"/>
      <c r="BE143" s="254">
        <v>44927</v>
      </c>
      <c r="BF143" s="92"/>
      <c r="BG143" s="93"/>
      <c r="BH143" s="254">
        <v>45291</v>
      </c>
      <c r="BI143" s="92"/>
      <c r="BJ143" s="93"/>
      <c r="BK143" s="91" t="s">
        <v>921</v>
      </c>
      <c r="BL143" s="92"/>
      <c r="BM143" s="92"/>
      <c r="BN143" s="93"/>
      <c r="BO143" s="91" t="s">
        <v>858</v>
      </c>
      <c r="BP143" s="92"/>
      <c r="BQ143" s="92"/>
      <c r="BR143" s="93"/>
      <c r="BS143" s="91"/>
      <c r="BT143" s="92"/>
      <c r="BU143" s="93"/>
      <c r="BV143" s="91"/>
      <c r="BW143" s="92"/>
      <c r="BX143" s="93"/>
      <c r="BY143" s="91"/>
      <c r="BZ143" s="92"/>
      <c r="CA143" s="93"/>
      <c r="CB143" s="91"/>
      <c r="CC143" s="92"/>
      <c r="CD143" s="93"/>
    </row>
    <row r="144" spans="2:82" ht="92.25" thickBot="1">
      <c r="B144" s="63" t="s">
        <v>940</v>
      </c>
      <c r="C144" s="91" t="s">
        <v>14</v>
      </c>
      <c r="D144" s="92"/>
      <c r="E144" s="93"/>
      <c r="F144" s="91" t="s">
        <v>29</v>
      </c>
      <c r="G144" s="92"/>
      <c r="H144" s="92"/>
      <c r="I144" s="93"/>
      <c r="J144" s="91" t="s">
        <v>917</v>
      </c>
      <c r="K144" s="92"/>
      <c r="L144" s="93"/>
      <c r="M144" s="91" t="s">
        <v>3</v>
      </c>
      <c r="N144" s="92"/>
      <c r="O144" s="93"/>
      <c r="P144" s="91" t="s">
        <v>922</v>
      </c>
      <c r="Q144" s="92"/>
      <c r="R144" s="92"/>
      <c r="S144" s="93"/>
      <c r="T144" s="91" t="s">
        <v>39</v>
      </c>
      <c r="U144" s="92"/>
      <c r="V144" s="93"/>
      <c r="W144" s="91" t="s">
        <v>68</v>
      </c>
      <c r="X144" s="93"/>
      <c r="Y144" s="56" t="str">
        <f t="shared" si="82"/>
        <v>Alta</v>
      </c>
      <c r="Z144" s="56" t="str">
        <f t="shared" si="83"/>
        <v>80%</v>
      </c>
      <c r="AA144" s="91" t="s">
        <v>62</v>
      </c>
      <c r="AB144" s="93"/>
      <c r="AC144" s="57" t="str">
        <f>IF(AA144&lt;=" "," ",IF(AA144='[13]TABLAS DE CRITERIOS'!$F$5,"Leve",IF(AA144='[13]TABLAS DE CRITERIOS'!$F$6,"Menor",IF([13]FORMATO!AA144='[13]TABLAS DE CRITERIOS'!$F$7,"Moderado",IF([13]FORMATO!AA144='[13]TABLAS DE CRITERIOS'!$F$8,"Mayor",IF(AA144='[13]TABLAS DE CRITERIOS'!$F$9,"Catastrófico"))))))</f>
        <v>Menor</v>
      </c>
      <c r="AD144" s="56" t="str">
        <f t="shared" si="80"/>
        <v>40%</v>
      </c>
      <c r="AE144" s="94" t="str">
        <f t="shared" si="81"/>
        <v>Moderado</v>
      </c>
      <c r="AF144" s="93"/>
      <c r="AG144" s="91" t="s">
        <v>923</v>
      </c>
      <c r="AH144" s="92"/>
      <c r="AI144" s="92"/>
      <c r="AJ144" s="93"/>
      <c r="AK144" s="58" t="s">
        <v>79</v>
      </c>
      <c r="AL144" s="58" t="s">
        <v>84</v>
      </c>
      <c r="AM144" s="59" t="str">
        <f t="shared" si="75"/>
        <v>40%</v>
      </c>
      <c r="AN144" s="58" t="s">
        <v>90</v>
      </c>
      <c r="AO144" s="58" t="s">
        <v>585</v>
      </c>
      <c r="AP144" s="58" t="s">
        <v>256</v>
      </c>
      <c r="AQ144" s="94" t="str">
        <f t="shared" si="84"/>
        <v>PROBABILIDAD</v>
      </c>
      <c r="AR144" s="92"/>
      <c r="AS144" s="93"/>
      <c r="AT144" s="60" t="str">
        <f t="shared" si="85"/>
        <v>Media</v>
      </c>
      <c r="AU144" s="60">
        <f t="shared" si="86"/>
        <v>0.48</v>
      </c>
      <c r="AV144" s="56" t="str">
        <f t="shared" si="87"/>
        <v>Menor</v>
      </c>
      <c r="AW144" s="60" t="str">
        <f t="shared" si="88"/>
        <v>40%</v>
      </c>
      <c r="AX144" s="94" t="str">
        <f t="shared" si="89"/>
        <v>Moderado</v>
      </c>
      <c r="AY144" s="93"/>
      <c r="AZ144" s="58" t="s">
        <v>101</v>
      </c>
      <c r="BA144" s="91" t="s">
        <v>924</v>
      </c>
      <c r="BB144" s="92"/>
      <c r="BC144" s="92"/>
      <c r="BD144" s="93"/>
      <c r="BE144" s="254">
        <v>44927</v>
      </c>
      <c r="BF144" s="92"/>
      <c r="BG144" s="93"/>
      <c r="BH144" s="254">
        <v>45291</v>
      </c>
      <c r="BI144" s="92"/>
      <c r="BJ144" s="93"/>
      <c r="BK144" s="91" t="s">
        <v>925</v>
      </c>
      <c r="BL144" s="92"/>
      <c r="BM144" s="92"/>
      <c r="BN144" s="93"/>
      <c r="BO144" s="91" t="s">
        <v>858</v>
      </c>
      <c r="BP144" s="92"/>
      <c r="BQ144" s="92"/>
      <c r="BR144" s="93"/>
      <c r="BS144" s="91"/>
      <c r="BT144" s="92"/>
      <c r="BU144" s="93"/>
      <c r="BV144" s="91"/>
      <c r="BW144" s="92"/>
      <c r="BX144" s="93"/>
      <c r="BY144" s="91"/>
      <c r="BZ144" s="92"/>
      <c r="CA144" s="93"/>
      <c r="CB144" s="91"/>
      <c r="CC144" s="92"/>
      <c r="CD144" s="93"/>
    </row>
  </sheetData>
  <sheetProtection algorithmName="SHA-512" hashValue="SeXDGYcHZ2bDGUlbrv5X9wVqnRi/EjUPoarm5qxfGhTKwGSLD/DILVcbHruUvLGuyEaI+TDCAVJAxz1sP6C+Bw==" saltValue="OIF5WGSixe4P4A03qw9Ikw==" spinCount="100000" sheet="1" formatCells="0" formatColumns="0" formatRows="0" insertRows="0" insertHyperlinks="0" deleteRows="0" sort="0" autoFilter="0" pivotTables="0"/>
  <mergeCells count="2704">
    <mergeCell ref="BS143:BU143"/>
    <mergeCell ref="BV143:BX143"/>
    <mergeCell ref="BY143:CA143"/>
    <mergeCell ref="CB143:CD143"/>
    <mergeCell ref="C144:E144"/>
    <mergeCell ref="F144:I144"/>
    <mergeCell ref="J144:L144"/>
    <mergeCell ref="M144:O144"/>
    <mergeCell ref="P144:S144"/>
    <mergeCell ref="T144:V144"/>
    <mergeCell ref="W144:X144"/>
    <mergeCell ref="AA144:AB144"/>
    <mergeCell ref="AE144:AF144"/>
    <mergeCell ref="AG144:AJ144"/>
    <mergeCell ref="AQ144:AS144"/>
    <mergeCell ref="AX144:AY144"/>
    <mergeCell ref="BA144:BD144"/>
    <mergeCell ref="BE144:BG144"/>
    <mergeCell ref="BH144:BJ144"/>
    <mergeCell ref="BK144:BN144"/>
    <mergeCell ref="BO144:BR144"/>
    <mergeCell ref="BS144:BU144"/>
    <mergeCell ref="BV144:BX144"/>
    <mergeCell ref="BY144:CA144"/>
    <mergeCell ref="CB144:CD144"/>
    <mergeCell ref="C143:E143"/>
    <mergeCell ref="F143:I143"/>
    <mergeCell ref="J143:L143"/>
    <mergeCell ref="M143:O143"/>
    <mergeCell ref="P143:S143"/>
    <mergeCell ref="T143:V143"/>
    <mergeCell ref="W143:X143"/>
    <mergeCell ref="AA143:AB143"/>
    <mergeCell ref="AE143:AF143"/>
    <mergeCell ref="AG143:AJ143"/>
    <mergeCell ref="AQ143:AS143"/>
    <mergeCell ref="AX143:AY143"/>
    <mergeCell ref="BA143:BD143"/>
    <mergeCell ref="BE143:BG143"/>
    <mergeCell ref="BH143:BJ143"/>
    <mergeCell ref="BK143:BN143"/>
    <mergeCell ref="BO143:BR143"/>
    <mergeCell ref="BS141:BU141"/>
    <mergeCell ref="BV141:BX141"/>
    <mergeCell ref="BY141:CA141"/>
    <mergeCell ref="CB141:CD141"/>
    <mergeCell ref="C142:E142"/>
    <mergeCell ref="F142:I142"/>
    <mergeCell ref="J142:L142"/>
    <mergeCell ref="M142:O142"/>
    <mergeCell ref="P142:S142"/>
    <mergeCell ref="T142:V142"/>
    <mergeCell ref="W142:X142"/>
    <mergeCell ref="AA142:AB142"/>
    <mergeCell ref="AE142:AF142"/>
    <mergeCell ref="AG142:AJ142"/>
    <mergeCell ref="AQ142:AS142"/>
    <mergeCell ref="AX142:AY142"/>
    <mergeCell ref="BA142:BD142"/>
    <mergeCell ref="BE142:BG142"/>
    <mergeCell ref="BH142:BJ142"/>
    <mergeCell ref="BK142:BN142"/>
    <mergeCell ref="BO142:BR142"/>
    <mergeCell ref="BS142:BU142"/>
    <mergeCell ref="BV142:BX142"/>
    <mergeCell ref="BY142:CA142"/>
    <mergeCell ref="CB142:CD142"/>
    <mergeCell ref="C141:E141"/>
    <mergeCell ref="F141:I141"/>
    <mergeCell ref="J141:L141"/>
    <mergeCell ref="M141:O141"/>
    <mergeCell ref="P141:S141"/>
    <mergeCell ref="T141:V141"/>
    <mergeCell ref="W141:X141"/>
    <mergeCell ref="AA141:AB141"/>
    <mergeCell ref="AE141:AF141"/>
    <mergeCell ref="AG141:AJ141"/>
    <mergeCell ref="AQ141:AS141"/>
    <mergeCell ref="AX141:AY141"/>
    <mergeCell ref="BA141:BD141"/>
    <mergeCell ref="BE141:BG141"/>
    <mergeCell ref="BH141:BJ141"/>
    <mergeCell ref="BK141:BN141"/>
    <mergeCell ref="BO141:BR141"/>
    <mergeCell ref="BS139:BU139"/>
    <mergeCell ref="BV139:BX139"/>
    <mergeCell ref="BY139:CA139"/>
    <mergeCell ref="CB139:CD139"/>
    <mergeCell ref="C140:E140"/>
    <mergeCell ref="F140:I140"/>
    <mergeCell ref="J140:L140"/>
    <mergeCell ref="M140:O140"/>
    <mergeCell ref="P140:S140"/>
    <mergeCell ref="T140:V140"/>
    <mergeCell ref="W140:X140"/>
    <mergeCell ref="AA140:AB140"/>
    <mergeCell ref="AE140:AF140"/>
    <mergeCell ref="AG140:AJ140"/>
    <mergeCell ref="AQ140:AS140"/>
    <mergeCell ref="AX140:AY140"/>
    <mergeCell ref="BA140:BD140"/>
    <mergeCell ref="BE140:BG140"/>
    <mergeCell ref="BH140:BJ140"/>
    <mergeCell ref="BK140:BN140"/>
    <mergeCell ref="BO140:BR140"/>
    <mergeCell ref="BS140:BU140"/>
    <mergeCell ref="BV140:BX140"/>
    <mergeCell ref="BY140:CA140"/>
    <mergeCell ref="CB140:CD140"/>
    <mergeCell ref="C139:E139"/>
    <mergeCell ref="F139:I139"/>
    <mergeCell ref="J139:L139"/>
    <mergeCell ref="M139:O139"/>
    <mergeCell ref="P139:S139"/>
    <mergeCell ref="T139:V139"/>
    <mergeCell ref="W139:X139"/>
    <mergeCell ref="AA139:AB139"/>
    <mergeCell ref="AE139:AF139"/>
    <mergeCell ref="AG139:AJ139"/>
    <mergeCell ref="AQ139:AS139"/>
    <mergeCell ref="AX139:AY139"/>
    <mergeCell ref="BA139:BD139"/>
    <mergeCell ref="BE139:BG139"/>
    <mergeCell ref="BH139:BJ139"/>
    <mergeCell ref="BK139:BN139"/>
    <mergeCell ref="BO139:BR139"/>
    <mergeCell ref="BS137:BU137"/>
    <mergeCell ref="BV137:BX137"/>
    <mergeCell ref="BY137:CA137"/>
    <mergeCell ref="CB137:CD137"/>
    <mergeCell ref="C138:E138"/>
    <mergeCell ref="F138:I138"/>
    <mergeCell ref="J138:L138"/>
    <mergeCell ref="M138:O138"/>
    <mergeCell ref="P138:S138"/>
    <mergeCell ref="T138:V138"/>
    <mergeCell ref="W138:X138"/>
    <mergeCell ref="AA138:AB138"/>
    <mergeCell ref="AE138:AF138"/>
    <mergeCell ref="AG138:AJ138"/>
    <mergeCell ref="AQ138:AS138"/>
    <mergeCell ref="AX138:AY138"/>
    <mergeCell ref="BA138:BD138"/>
    <mergeCell ref="BE138:BG138"/>
    <mergeCell ref="BH138:BJ138"/>
    <mergeCell ref="BK138:BN138"/>
    <mergeCell ref="BO138:BR138"/>
    <mergeCell ref="BS138:BU138"/>
    <mergeCell ref="BV138:BX138"/>
    <mergeCell ref="BY138:CA138"/>
    <mergeCell ref="CB138:CD138"/>
    <mergeCell ref="C137:E137"/>
    <mergeCell ref="F137:I137"/>
    <mergeCell ref="J137:L137"/>
    <mergeCell ref="M137:O137"/>
    <mergeCell ref="P137:S137"/>
    <mergeCell ref="T137:V137"/>
    <mergeCell ref="W137:X137"/>
    <mergeCell ref="AA137:AB137"/>
    <mergeCell ref="AE137:AF137"/>
    <mergeCell ref="AG137:AJ137"/>
    <mergeCell ref="AQ137:AS137"/>
    <mergeCell ref="AX137:AY137"/>
    <mergeCell ref="BA137:BD137"/>
    <mergeCell ref="BE137:BG137"/>
    <mergeCell ref="BH137:BJ137"/>
    <mergeCell ref="BK137:BN137"/>
    <mergeCell ref="BO137:BR137"/>
    <mergeCell ref="BS135:BU135"/>
    <mergeCell ref="BV135:BX135"/>
    <mergeCell ref="BY135:CA135"/>
    <mergeCell ref="CB135:CD135"/>
    <mergeCell ref="C136:E136"/>
    <mergeCell ref="F136:I136"/>
    <mergeCell ref="J136:L136"/>
    <mergeCell ref="M136:O136"/>
    <mergeCell ref="P136:S136"/>
    <mergeCell ref="T136:V136"/>
    <mergeCell ref="W136:X136"/>
    <mergeCell ref="AA136:AB136"/>
    <mergeCell ref="AE136:AF136"/>
    <mergeCell ref="AG136:AJ136"/>
    <mergeCell ref="AQ136:AS136"/>
    <mergeCell ref="AX136:AY136"/>
    <mergeCell ref="BA136:BD136"/>
    <mergeCell ref="BE136:BG136"/>
    <mergeCell ref="BH136:BJ136"/>
    <mergeCell ref="BK136:BN136"/>
    <mergeCell ref="BO136:BR136"/>
    <mergeCell ref="BS136:BU136"/>
    <mergeCell ref="BV136:BX136"/>
    <mergeCell ref="BY136:CA136"/>
    <mergeCell ref="CB136:CD136"/>
    <mergeCell ref="C135:E135"/>
    <mergeCell ref="F135:I135"/>
    <mergeCell ref="J135:L135"/>
    <mergeCell ref="M135:O135"/>
    <mergeCell ref="P135:S135"/>
    <mergeCell ref="T135:V135"/>
    <mergeCell ref="W135:X135"/>
    <mergeCell ref="AA135:AB135"/>
    <mergeCell ref="AE135:AF135"/>
    <mergeCell ref="AG135:AJ135"/>
    <mergeCell ref="AQ135:AS135"/>
    <mergeCell ref="AX135:AY135"/>
    <mergeCell ref="BA135:BD135"/>
    <mergeCell ref="BE135:BG135"/>
    <mergeCell ref="BH135:BJ135"/>
    <mergeCell ref="BK135:BN135"/>
    <mergeCell ref="BO135:BR135"/>
    <mergeCell ref="BS133:BU133"/>
    <mergeCell ref="BV133:BX133"/>
    <mergeCell ref="BY133:CA133"/>
    <mergeCell ref="CB133:CD133"/>
    <mergeCell ref="C134:E134"/>
    <mergeCell ref="F134:I134"/>
    <mergeCell ref="J134:L134"/>
    <mergeCell ref="M134:O134"/>
    <mergeCell ref="P134:S134"/>
    <mergeCell ref="T134:V134"/>
    <mergeCell ref="W134:X134"/>
    <mergeCell ref="AA134:AB134"/>
    <mergeCell ref="AE134:AF134"/>
    <mergeCell ref="AG134:AJ134"/>
    <mergeCell ref="AQ134:AS134"/>
    <mergeCell ref="AX134:AY134"/>
    <mergeCell ref="BA134:BD134"/>
    <mergeCell ref="BE134:BG134"/>
    <mergeCell ref="BH134:BJ134"/>
    <mergeCell ref="BK134:BN134"/>
    <mergeCell ref="BO134:BR134"/>
    <mergeCell ref="BS134:BU134"/>
    <mergeCell ref="BV134:BX134"/>
    <mergeCell ref="BY134:CA134"/>
    <mergeCell ref="CB134:CD134"/>
    <mergeCell ref="C133:E133"/>
    <mergeCell ref="F133:I133"/>
    <mergeCell ref="J133:L133"/>
    <mergeCell ref="M133:O133"/>
    <mergeCell ref="P133:S133"/>
    <mergeCell ref="T133:V133"/>
    <mergeCell ref="W133:X133"/>
    <mergeCell ref="AA133:AB133"/>
    <mergeCell ref="AE133:AF133"/>
    <mergeCell ref="AG133:AJ133"/>
    <mergeCell ref="AQ133:AS133"/>
    <mergeCell ref="AX133:AY133"/>
    <mergeCell ref="BA133:BD133"/>
    <mergeCell ref="BE133:BG133"/>
    <mergeCell ref="BH133:BJ133"/>
    <mergeCell ref="BK133:BN133"/>
    <mergeCell ref="BO133:BR133"/>
    <mergeCell ref="BS131:BU131"/>
    <mergeCell ref="BV131:BX131"/>
    <mergeCell ref="BY131:CA131"/>
    <mergeCell ref="CB131:CD131"/>
    <mergeCell ref="C132:E132"/>
    <mergeCell ref="F132:I132"/>
    <mergeCell ref="J132:L132"/>
    <mergeCell ref="M132:O132"/>
    <mergeCell ref="P132:S132"/>
    <mergeCell ref="T132:V132"/>
    <mergeCell ref="W132:X132"/>
    <mergeCell ref="AA132:AB132"/>
    <mergeCell ref="AE132:AF132"/>
    <mergeCell ref="AG132:AJ132"/>
    <mergeCell ref="AQ132:AS132"/>
    <mergeCell ref="AX132:AY132"/>
    <mergeCell ref="BA132:BD132"/>
    <mergeCell ref="BE132:BG132"/>
    <mergeCell ref="BH132:BJ132"/>
    <mergeCell ref="BK132:BN132"/>
    <mergeCell ref="BO132:BR132"/>
    <mergeCell ref="BS132:BU132"/>
    <mergeCell ref="BV132:BX132"/>
    <mergeCell ref="BY132:CA132"/>
    <mergeCell ref="CB132:CD132"/>
    <mergeCell ref="C131:E131"/>
    <mergeCell ref="F131:I131"/>
    <mergeCell ref="J131:L131"/>
    <mergeCell ref="M131:O131"/>
    <mergeCell ref="P131:S131"/>
    <mergeCell ref="T131:V131"/>
    <mergeCell ref="W131:X131"/>
    <mergeCell ref="AA131:AB131"/>
    <mergeCell ref="AE131:AF131"/>
    <mergeCell ref="AG131:AJ131"/>
    <mergeCell ref="AQ131:AS131"/>
    <mergeCell ref="AX131:AY131"/>
    <mergeCell ref="BA131:BD131"/>
    <mergeCell ref="BE131:BG131"/>
    <mergeCell ref="BH131:BJ131"/>
    <mergeCell ref="BK131:BN131"/>
    <mergeCell ref="BO131:BR131"/>
    <mergeCell ref="BS129:BU129"/>
    <mergeCell ref="BV129:BX129"/>
    <mergeCell ref="BY129:CA129"/>
    <mergeCell ref="CB129:CD129"/>
    <mergeCell ref="C130:E130"/>
    <mergeCell ref="F130:I130"/>
    <mergeCell ref="J130:L130"/>
    <mergeCell ref="M130:O130"/>
    <mergeCell ref="P130:S130"/>
    <mergeCell ref="T130:V130"/>
    <mergeCell ref="W130:X130"/>
    <mergeCell ref="AA130:AB130"/>
    <mergeCell ref="AE130:AF130"/>
    <mergeCell ref="AG130:AJ130"/>
    <mergeCell ref="AQ130:AS130"/>
    <mergeCell ref="AX130:AY130"/>
    <mergeCell ref="BA130:BD130"/>
    <mergeCell ref="BE130:BG130"/>
    <mergeCell ref="BH130:BJ130"/>
    <mergeCell ref="BK130:BN130"/>
    <mergeCell ref="BO130:BR130"/>
    <mergeCell ref="BS130:BU130"/>
    <mergeCell ref="BV130:BX130"/>
    <mergeCell ref="BY130:CA130"/>
    <mergeCell ref="CB130:CD130"/>
    <mergeCell ref="C129:E129"/>
    <mergeCell ref="F129:I129"/>
    <mergeCell ref="J129:L129"/>
    <mergeCell ref="M129:O129"/>
    <mergeCell ref="P129:S129"/>
    <mergeCell ref="T129:V129"/>
    <mergeCell ref="W129:X129"/>
    <mergeCell ref="AA129:AB129"/>
    <mergeCell ref="AE129:AF129"/>
    <mergeCell ref="AG129:AJ129"/>
    <mergeCell ref="AQ129:AS129"/>
    <mergeCell ref="AX129:AY129"/>
    <mergeCell ref="BA129:BD129"/>
    <mergeCell ref="BE129:BG129"/>
    <mergeCell ref="BH129:BJ129"/>
    <mergeCell ref="BK129:BN129"/>
    <mergeCell ref="BO129:BR129"/>
    <mergeCell ref="C128:E128"/>
    <mergeCell ref="F128:I128"/>
    <mergeCell ref="J128:L128"/>
    <mergeCell ref="M128:O128"/>
    <mergeCell ref="P128:S128"/>
    <mergeCell ref="T128:V128"/>
    <mergeCell ref="W128:X128"/>
    <mergeCell ref="AA128:AB128"/>
    <mergeCell ref="AE128:AF128"/>
    <mergeCell ref="AG128:AJ128"/>
    <mergeCell ref="AQ128:AS128"/>
    <mergeCell ref="AX128:AY128"/>
    <mergeCell ref="BA128:BD128"/>
    <mergeCell ref="BE128:BG128"/>
    <mergeCell ref="BH128:BJ128"/>
    <mergeCell ref="BK128:BN128"/>
    <mergeCell ref="BO128:BR128"/>
    <mergeCell ref="C127:E127"/>
    <mergeCell ref="F127:I127"/>
    <mergeCell ref="J127:L127"/>
    <mergeCell ref="M127:O127"/>
    <mergeCell ref="P127:S127"/>
    <mergeCell ref="T127:V127"/>
    <mergeCell ref="W127:X127"/>
    <mergeCell ref="AA127:AB127"/>
    <mergeCell ref="AE127:AF127"/>
    <mergeCell ref="AG127:AJ127"/>
    <mergeCell ref="AQ127:AS127"/>
    <mergeCell ref="AX127:AY127"/>
    <mergeCell ref="BA127:BD127"/>
    <mergeCell ref="BE127:BG127"/>
    <mergeCell ref="BH127:BJ127"/>
    <mergeCell ref="BK127:BN127"/>
    <mergeCell ref="BO127:BR127"/>
    <mergeCell ref="C126:E126"/>
    <mergeCell ref="F126:I126"/>
    <mergeCell ref="J126:L126"/>
    <mergeCell ref="M126:O126"/>
    <mergeCell ref="P126:S126"/>
    <mergeCell ref="T126:V126"/>
    <mergeCell ref="W126:X126"/>
    <mergeCell ref="AA126:AB126"/>
    <mergeCell ref="AE126:AF126"/>
    <mergeCell ref="AG126:AJ126"/>
    <mergeCell ref="AQ126:AS126"/>
    <mergeCell ref="AX126:AY126"/>
    <mergeCell ref="BA126:BD126"/>
    <mergeCell ref="BE126:BG126"/>
    <mergeCell ref="BH126:BJ126"/>
    <mergeCell ref="BK126:BN126"/>
    <mergeCell ref="BO126:BR126"/>
    <mergeCell ref="C125:E125"/>
    <mergeCell ref="F125:I125"/>
    <mergeCell ref="J125:L125"/>
    <mergeCell ref="M125:O125"/>
    <mergeCell ref="P125:S125"/>
    <mergeCell ref="T125:V125"/>
    <mergeCell ref="W125:X125"/>
    <mergeCell ref="AA125:AB125"/>
    <mergeCell ref="AE125:AF125"/>
    <mergeCell ref="AG125:AJ125"/>
    <mergeCell ref="AQ125:AS125"/>
    <mergeCell ref="AX125:AY125"/>
    <mergeCell ref="BA125:BD125"/>
    <mergeCell ref="BE125:BG125"/>
    <mergeCell ref="BH125:BJ125"/>
    <mergeCell ref="BK125:BN125"/>
    <mergeCell ref="BO125:BR125"/>
    <mergeCell ref="C124:E124"/>
    <mergeCell ref="F124:I124"/>
    <mergeCell ref="J124:L124"/>
    <mergeCell ref="M124:O124"/>
    <mergeCell ref="P124:S124"/>
    <mergeCell ref="T124:V124"/>
    <mergeCell ref="W124:X124"/>
    <mergeCell ref="AA124:AB124"/>
    <mergeCell ref="AE124:AF124"/>
    <mergeCell ref="AG124:AJ124"/>
    <mergeCell ref="AQ124:AS124"/>
    <mergeCell ref="AX124:AY124"/>
    <mergeCell ref="BA124:BD124"/>
    <mergeCell ref="BE124:BG124"/>
    <mergeCell ref="BH124:BJ124"/>
    <mergeCell ref="BK124:BN124"/>
    <mergeCell ref="BO124:BR124"/>
    <mergeCell ref="C123:E123"/>
    <mergeCell ref="F123:I123"/>
    <mergeCell ref="J123:L123"/>
    <mergeCell ref="M123:O123"/>
    <mergeCell ref="P123:S123"/>
    <mergeCell ref="T123:V123"/>
    <mergeCell ref="W123:X123"/>
    <mergeCell ref="AA123:AB123"/>
    <mergeCell ref="AE123:AF123"/>
    <mergeCell ref="AG123:AJ123"/>
    <mergeCell ref="AQ123:AS123"/>
    <mergeCell ref="AX123:AY123"/>
    <mergeCell ref="BA123:BD123"/>
    <mergeCell ref="BE123:BG123"/>
    <mergeCell ref="BH123:BJ123"/>
    <mergeCell ref="BK123:BN123"/>
    <mergeCell ref="BO123:BR123"/>
    <mergeCell ref="C122:E122"/>
    <mergeCell ref="F122:I122"/>
    <mergeCell ref="J122:L122"/>
    <mergeCell ref="M122:O122"/>
    <mergeCell ref="P122:S122"/>
    <mergeCell ref="T122:V122"/>
    <mergeCell ref="W122:X122"/>
    <mergeCell ref="AA122:AB122"/>
    <mergeCell ref="AE122:AF122"/>
    <mergeCell ref="AG122:AJ122"/>
    <mergeCell ref="AQ122:AS122"/>
    <mergeCell ref="AX122:AY122"/>
    <mergeCell ref="BA122:BD122"/>
    <mergeCell ref="BE122:BG122"/>
    <mergeCell ref="BH122:BJ122"/>
    <mergeCell ref="BK122:BN122"/>
    <mergeCell ref="BO122:BR122"/>
    <mergeCell ref="C121:E121"/>
    <mergeCell ref="F121:I121"/>
    <mergeCell ref="J121:L121"/>
    <mergeCell ref="M121:O121"/>
    <mergeCell ref="P121:S121"/>
    <mergeCell ref="T121:V121"/>
    <mergeCell ref="W121:X121"/>
    <mergeCell ref="AA121:AB121"/>
    <mergeCell ref="AE121:AF121"/>
    <mergeCell ref="AG121:AJ121"/>
    <mergeCell ref="AQ121:AS121"/>
    <mergeCell ref="AX121:AY121"/>
    <mergeCell ref="BA121:BD121"/>
    <mergeCell ref="BE121:BG121"/>
    <mergeCell ref="BH121:BJ121"/>
    <mergeCell ref="BK121:BN121"/>
    <mergeCell ref="BO121:BR121"/>
    <mergeCell ref="C120:E120"/>
    <mergeCell ref="F120:I120"/>
    <mergeCell ref="J120:L120"/>
    <mergeCell ref="M120:O120"/>
    <mergeCell ref="P120:S120"/>
    <mergeCell ref="T120:V120"/>
    <mergeCell ref="W120:X120"/>
    <mergeCell ref="AA120:AB120"/>
    <mergeCell ref="AE120:AF120"/>
    <mergeCell ref="AG120:AJ120"/>
    <mergeCell ref="AQ120:AS120"/>
    <mergeCell ref="AX120:AY120"/>
    <mergeCell ref="BA120:BD120"/>
    <mergeCell ref="BE120:BG120"/>
    <mergeCell ref="BH120:BJ120"/>
    <mergeCell ref="BK120:BN120"/>
    <mergeCell ref="BO120:BR120"/>
    <mergeCell ref="C119:E119"/>
    <mergeCell ref="F119:I119"/>
    <mergeCell ref="J119:L119"/>
    <mergeCell ref="M119:O119"/>
    <mergeCell ref="P119:S119"/>
    <mergeCell ref="T119:V119"/>
    <mergeCell ref="W119:X119"/>
    <mergeCell ref="AA119:AB119"/>
    <mergeCell ref="AE119:AF119"/>
    <mergeCell ref="AG119:AJ119"/>
    <mergeCell ref="AQ119:AS119"/>
    <mergeCell ref="AX119:AY119"/>
    <mergeCell ref="BA119:BD119"/>
    <mergeCell ref="BE119:BG119"/>
    <mergeCell ref="BH119:BJ119"/>
    <mergeCell ref="BK119:BN119"/>
    <mergeCell ref="BO119:BR119"/>
    <mergeCell ref="C118:E118"/>
    <mergeCell ref="F118:I118"/>
    <mergeCell ref="J118:L118"/>
    <mergeCell ref="M118:O118"/>
    <mergeCell ref="P118:S118"/>
    <mergeCell ref="T118:V118"/>
    <mergeCell ref="W118:X118"/>
    <mergeCell ref="AA118:AB118"/>
    <mergeCell ref="AE118:AF118"/>
    <mergeCell ref="AG118:AJ118"/>
    <mergeCell ref="AQ118:AS118"/>
    <mergeCell ref="AX118:AY118"/>
    <mergeCell ref="BA118:BD118"/>
    <mergeCell ref="BE118:BG118"/>
    <mergeCell ref="BH118:BJ118"/>
    <mergeCell ref="BK118:BN118"/>
    <mergeCell ref="BO118:BR118"/>
    <mergeCell ref="C117:E117"/>
    <mergeCell ref="F117:I117"/>
    <mergeCell ref="J117:L117"/>
    <mergeCell ref="M117:O117"/>
    <mergeCell ref="P117:S117"/>
    <mergeCell ref="T117:V117"/>
    <mergeCell ref="W117:X117"/>
    <mergeCell ref="AA117:AB117"/>
    <mergeCell ref="AE117:AF117"/>
    <mergeCell ref="AG117:AJ117"/>
    <mergeCell ref="AQ117:AS117"/>
    <mergeCell ref="AX117:AY117"/>
    <mergeCell ref="BA117:BD117"/>
    <mergeCell ref="BE117:BG117"/>
    <mergeCell ref="BH117:BJ117"/>
    <mergeCell ref="BK117:BN117"/>
    <mergeCell ref="BO117:BR117"/>
    <mergeCell ref="B6:AB6"/>
    <mergeCell ref="B7:AB7"/>
    <mergeCell ref="BD6:CD6"/>
    <mergeCell ref="BD7:CD7"/>
    <mergeCell ref="AC6:BC6"/>
    <mergeCell ref="AC7:BC7"/>
    <mergeCell ref="CB2:CD2"/>
    <mergeCell ref="CB3:CD3"/>
    <mergeCell ref="CB4:CD4"/>
    <mergeCell ref="CB5:CD5"/>
    <mergeCell ref="BY2:CA2"/>
    <mergeCell ref="BY3:CA3"/>
    <mergeCell ref="BY4:CA4"/>
    <mergeCell ref="BY5:CA5"/>
    <mergeCell ref="B2:D5"/>
    <mergeCell ref="E2:BX3"/>
    <mergeCell ref="E4:BX5"/>
    <mergeCell ref="BS20:BU20"/>
    <mergeCell ref="BV20:BX20"/>
    <mergeCell ref="BY20:CA20"/>
    <mergeCell ref="CB20:CD20"/>
    <mergeCell ref="C21:E21"/>
    <mergeCell ref="F21:I21"/>
    <mergeCell ref="J21:L21"/>
    <mergeCell ref="M21:O21"/>
    <mergeCell ref="P21:S21"/>
    <mergeCell ref="T21:V21"/>
    <mergeCell ref="W21:X21"/>
    <mergeCell ref="AA21:AB21"/>
    <mergeCell ref="AE21:AF21"/>
    <mergeCell ref="AG21:AJ21"/>
    <mergeCell ref="AQ21:AS21"/>
    <mergeCell ref="AX21:AY21"/>
    <mergeCell ref="BA21:BD21"/>
    <mergeCell ref="BE21:BG21"/>
    <mergeCell ref="BH21:BJ21"/>
    <mergeCell ref="BK21:BN21"/>
    <mergeCell ref="BO21:BR21"/>
    <mergeCell ref="BS21:BU21"/>
    <mergeCell ref="BV21:BX21"/>
    <mergeCell ref="BY21:CA21"/>
    <mergeCell ref="CB21:CD21"/>
    <mergeCell ref="C20:E20"/>
    <mergeCell ref="F20:I20"/>
    <mergeCell ref="J20:L20"/>
    <mergeCell ref="M20:O20"/>
    <mergeCell ref="P20:S20"/>
    <mergeCell ref="T20:V20"/>
    <mergeCell ref="W20:X20"/>
    <mergeCell ref="AA20:AB20"/>
    <mergeCell ref="AE20:AF20"/>
    <mergeCell ref="AG20:AJ20"/>
    <mergeCell ref="AQ20:AS20"/>
    <mergeCell ref="AX20:AY20"/>
    <mergeCell ref="BA20:BD20"/>
    <mergeCell ref="BE20:BG20"/>
    <mergeCell ref="BH20:BJ20"/>
    <mergeCell ref="BK20:BN20"/>
    <mergeCell ref="BO20:BR20"/>
    <mergeCell ref="AZ10:AZ16"/>
    <mergeCell ref="AU10:AU16"/>
    <mergeCell ref="AV10:AV16"/>
    <mergeCell ref="AW10:AW16"/>
    <mergeCell ref="AT10:AT16"/>
    <mergeCell ref="AG9:AS9"/>
    <mergeCell ref="C17:E17"/>
    <mergeCell ref="T17:V17"/>
    <mergeCell ref="P17:S17"/>
    <mergeCell ref="M17:O17"/>
    <mergeCell ref="J17:L17"/>
    <mergeCell ref="F17:I17"/>
    <mergeCell ref="AG17:AJ17"/>
    <mergeCell ref="AE17:AF17"/>
    <mergeCell ref="AA17:AB17"/>
    <mergeCell ref="AE10:AF16"/>
    <mergeCell ref="AG10:AJ16"/>
    <mergeCell ref="Y10:Y16"/>
    <mergeCell ref="Z10:Z16"/>
    <mergeCell ref="AA10:AB16"/>
    <mergeCell ref="AC10:AC16"/>
    <mergeCell ref="AD10:AD16"/>
    <mergeCell ref="AK11:AK16"/>
    <mergeCell ref="P11:S16"/>
    <mergeCell ref="T11:V16"/>
    <mergeCell ref="W10:X16"/>
    <mergeCell ref="AK10:AP10"/>
    <mergeCell ref="AL11:AL16"/>
    <mergeCell ref="AM11:AM16"/>
    <mergeCell ref="AO11:AO16"/>
    <mergeCell ref="AN11:AN16"/>
    <mergeCell ref="AP11:AP16"/>
    <mergeCell ref="AQ10:AS16"/>
    <mergeCell ref="BK18:BN18"/>
    <mergeCell ref="BO18:BR18"/>
    <mergeCell ref="BS18:BU18"/>
    <mergeCell ref="BV18:BX18"/>
    <mergeCell ref="BY17:CA17"/>
    <mergeCell ref="CB17:CD17"/>
    <mergeCell ref="W17:X17"/>
    <mergeCell ref="BS9:CD9"/>
    <mergeCell ref="BS10:BU16"/>
    <mergeCell ref="BV10:BX16"/>
    <mergeCell ref="BY10:CA16"/>
    <mergeCell ref="CB10:CD16"/>
    <mergeCell ref="BK10:BN16"/>
    <mergeCell ref="BK17:BN17"/>
    <mergeCell ref="BO10:BR16"/>
    <mergeCell ref="BO17:BR17"/>
    <mergeCell ref="BA9:BR9"/>
    <mergeCell ref="BS17:BU17"/>
    <mergeCell ref="BV17:BX17"/>
    <mergeCell ref="AT9:AZ9"/>
    <mergeCell ref="BA10:BD16"/>
    <mergeCell ref="BA17:BD17"/>
    <mergeCell ref="BE14:BG16"/>
    <mergeCell ref="BH14:BJ16"/>
    <mergeCell ref="BE17:BG17"/>
    <mergeCell ref="BH17:BJ17"/>
    <mergeCell ref="BE10:BJ13"/>
    <mergeCell ref="AX10:AY16"/>
    <mergeCell ref="AX17:AY17"/>
    <mergeCell ref="W9:AF9"/>
    <mergeCell ref="B11:B16"/>
    <mergeCell ref="C11:E16"/>
    <mergeCell ref="F11:I16"/>
    <mergeCell ref="J11:L16"/>
    <mergeCell ref="M11:O16"/>
    <mergeCell ref="T19:V19"/>
    <mergeCell ref="W19:X19"/>
    <mergeCell ref="AA19:AB19"/>
    <mergeCell ref="AE19:AF19"/>
    <mergeCell ref="B10:I10"/>
    <mergeCell ref="J10:V10"/>
    <mergeCell ref="B9:V9"/>
    <mergeCell ref="BY18:CA18"/>
    <mergeCell ref="CB18:CD18"/>
    <mergeCell ref="C18:E18"/>
    <mergeCell ref="F18:I18"/>
    <mergeCell ref="J18:L18"/>
    <mergeCell ref="M18:O18"/>
    <mergeCell ref="P18:S18"/>
    <mergeCell ref="T18:V18"/>
    <mergeCell ref="W18:X18"/>
    <mergeCell ref="AA18:AB18"/>
    <mergeCell ref="AE18:AF18"/>
    <mergeCell ref="AG18:AJ18"/>
    <mergeCell ref="AQ18:AS18"/>
    <mergeCell ref="AX18:AY18"/>
    <mergeCell ref="BA18:BD18"/>
    <mergeCell ref="BE18:BG18"/>
    <mergeCell ref="BH18:BJ18"/>
    <mergeCell ref="AQ17:AS17"/>
    <mergeCell ref="AG19:AJ19"/>
    <mergeCell ref="C19:E19"/>
    <mergeCell ref="F19:I19"/>
    <mergeCell ref="J19:L19"/>
    <mergeCell ref="M19:O19"/>
    <mergeCell ref="P19:S19"/>
    <mergeCell ref="CB19:CD19"/>
    <mergeCell ref="BK19:BN19"/>
    <mergeCell ref="BO19:BR19"/>
    <mergeCell ref="BS19:BU19"/>
    <mergeCell ref="BV19:BX19"/>
    <mergeCell ref="BY19:CA19"/>
    <mergeCell ref="AQ19:AS19"/>
    <mergeCell ref="AX19:AY19"/>
    <mergeCell ref="BA19:BD19"/>
    <mergeCell ref="BE19:BG19"/>
    <mergeCell ref="BH19:BJ19"/>
    <mergeCell ref="BY23:CA23"/>
    <mergeCell ref="CB23:CD23"/>
    <mergeCell ref="AG22:AJ22"/>
    <mergeCell ref="AQ22:AS22"/>
    <mergeCell ref="AX22:AY22"/>
    <mergeCell ref="BA22:BD22"/>
    <mergeCell ref="BE22:BG22"/>
    <mergeCell ref="BH22:BJ22"/>
    <mergeCell ref="BK22:BN22"/>
    <mergeCell ref="BO22:BR22"/>
    <mergeCell ref="BS22:BU22"/>
    <mergeCell ref="C22:E22"/>
    <mergeCell ref="F22:I22"/>
    <mergeCell ref="J22:L22"/>
    <mergeCell ref="M22:O22"/>
    <mergeCell ref="P22:S22"/>
    <mergeCell ref="T22:V22"/>
    <mergeCell ref="W22:X22"/>
    <mergeCell ref="AA22:AB22"/>
    <mergeCell ref="AE22:AF22"/>
    <mergeCell ref="BS24:BU24"/>
    <mergeCell ref="C24:E24"/>
    <mergeCell ref="F24:I24"/>
    <mergeCell ref="J24:L24"/>
    <mergeCell ref="M24:O24"/>
    <mergeCell ref="P24:S24"/>
    <mergeCell ref="T24:V24"/>
    <mergeCell ref="W24:X24"/>
    <mergeCell ref="AA24:AB24"/>
    <mergeCell ref="AE24:AF24"/>
    <mergeCell ref="BV22:BX22"/>
    <mergeCell ref="BY22:CA22"/>
    <mergeCell ref="CB22:CD22"/>
    <mergeCell ref="C23:E23"/>
    <mergeCell ref="F23:I23"/>
    <mergeCell ref="J23:L23"/>
    <mergeCell ref="M23:O23"/>
    <mergeCell ref="P23:S23"/>
    <mergeCell ref="T23:V23"/>
    <mergeCell ref="W23:X23"/>
    <mergeCell ref="AA23:AB23"/>
    <mergeCell ref="AE23:AF23"/>
    <mergeCell ref="AG23:AJ23"/>
    <mergeCell ref="AQ23:AS23"/>
    <mergeCell ref="AX23:AY23"/>
    <mergeCell ref="BA23:BD23"/>
    <mergeCell ref="BE23:BG23"/>
    <mergeCell ref="BH23:BJ23"/>
    <mergeCell ref="BK23:BN23"/>
    <mergeCell ref="BO23:BR23"/>
    <mergeCell ref="BS23:BU23"/>
    <mergeCell ref="BV23:BX23"/>
    <mergeCell ref="BV24:BX24"/>
    <mergeCell ref="BY24:CA24"/>
    <mergeCell ref="CB24:CD24"/>
    <mergeCell ref="C25:E25"/>
    <mergeCell ref="F25:I25"/>
    <mergeCell ref="J25:L25"/>
    <mergeCell ref="M25:O25"/>
    <mergeCell ref="P25:S25"/>
    <mergeCell ref="T25:V25"/>
    <mergeCell ref="W25:X25"/>
    <mergeCell ref="AA25:AB25"/>
    <mergeCell ref="AE25:AF25"/>
    <mergeCell ref="AG25:AJ25"/>
    <mergeCell ref="AQ25:AS25"/>
    <mergeCell ref="AX25:AY25"/>
    <mergeCell ref="BA25:BD25"/>
    <mergeCell ref="BE25:BG25"/>
    <mergeCell ref="BH25:BJ25"/>
    <mergeCell ref="BK25:BN25"/>
    <mergeCell ref="BO25:BR25"/>
    <mergeCell ref="BS25:BU25"/>
    <mergeCell ref="BV25:BX25"/>
    <mergeCell ref="BY25:CA25"/>
    <mergeCell ref="CB25:CD25"/>
    <mergeCell ref="AG24:AJ24"/>
    <mergeCell ref="AQ24:AS24"/>
    <mergeCell ref="AX24:AY24"/>
    <mergeCell ref="BA24:BD24"/>
    <mergeCell ref="BE24:BG24"/>
    <mergeCell ref="BH24:BJ24"/>
    <mergeCell ref="BK24:BN24"/>
    <mergeCell ref="BO24:BR24"/>
    <mergeCell ref="BS27:BU27"/>
    <mergeCell ref="C27:E27"/>
    <mergeCell ref="F27:I27"/>
    <mergeCell ref="J27:L27"/>
    <mergeCell ref="M27:O27"/>
    <mergeCell ref="P27:S27"/>
    <mergeCell ref="T27:V27"/>
    <mergeCell ref="W27:X27"/>
    <mergeCell ref="AA27:AB27"/>
    <mergeCell ref="AE27:AF27"/>
    <mergeCell ref="BV26:BX26"/>
    <mergeCell ref="BY26:CA26"/>
    <mergeCell ref="CB26:CD26"/>
    <mergeCell ref="AG26:AJ26"/>
    <mergeCell ref="AQ26:AS26"/>
    <mergeCell ref="AX26:AY26"/>
    <mergeCell ref="BA26:BD26"/>
    <mergeCell ref="BE26:BG26"/>
    <mergeCell ref="BH26:BJ26"/>
    <mergeCell ref="BK26:BN26"/>
    <mergeCell ref="BO26:BR26"/>
    <mergeCell ref="BS26:BU26"/>
    <mergeCell ref="C26:E26"/>
    <mergeCell ref="F26:I26"/>
    <mergeCell ref="J26:L26"/>
    <mergeCell ref="M26:O26"/>
    <mergeCell ref="P26:S26"/>
    <mergeCell ref="T26:V26"/>
    <mergeCell ref="W26:X26"/>
    <mergeCell ref="AA26:AB26"/>
    <mergeCell ref="AE26:AF26"/>
    <mergeCell ref="BV27:BX27"/>
    <mergeCell ref="BY27:CA27"/>
    <mergeCell ref="CB27:CD27"/>
    <mergeCell ref="C28:E28"/>
    <mergeCell ref="F28:I28"/>
    <mergeCell ref="J28:L28"/>
    <mergeCell ref="M28:O28"/>
    <mergeCell ref="P28:S28"/>
    <mergeCell ref="T28:V28"/>
    <mergeCell ref="W28:X28"/>
    <mergeCell ref="AA28:AB28"/>
    <mergeCell ref="AE28:AF28"/>
    <mergeCell ref="AG28:AJ28"/>
    <mergeCell ref="AQ28:AS28"/>
    <mergeCell ref="AX28:AY28"/>
    <mergeCell ref="BA28:BD28"/>
    <mergeCell ref="BE28:BG28"/>
    <mergeCell ref="BH28:BJ28"/>
    <mergeCell ref="BK28:BN28"/>
    <mergeCell ref="BO28:BR28"/>
    <mergeCell ref="BS28:BU28"/>
    <mergeCell ref="BV28:BX28"/>
    <mergeCell ref="BY28:CA28"/>
    <mergeCell ref="CB28:CD28"/>
    <mergeCell ref="AG27:AJ27"/>
    <mergeCell ref="AQ27:AS27"/>
    <mergeCell ref="AX27:AY27"/>
    <mergeCell ref="BA27:BD27"/>
    <mergeCell ref="BE27:BG27"/>
    <mergeCell ref="BH27:BJ27"/>
    <mergeCell ref="BK27:BN27"/>
    <mergeCell ref="BO27:BR27"/>
    <mergeCell ref="BY30:CA30"/>
    <mergeCell ref="CB30:CD30"/>
    <mergeCell ref="AG29:AJ29"/>
    <mergeCell ref="AQ29:AS29"/>
    <mergeCell ref="AX29:AY29"/>
    <mergeCell ref="BA29:BD29"/>
    <mergeCell ref="BE29:BG29"/>
    <mergeCell ref="BH29:BJ29"/>
    <mergeCell ref="BK29:BN29"/>
    <mergeCell ref="BO29:BR29"/>
    <mergeCell ref="BS29:BU29"/>
    <mergeCell ref="C29:E29"/>
    <mergeCell ref="F29:I29"/>
    <mergeCell ref="J29:L29"/>
    <mergeCell ref="M29:O29"/>
    <mergeCell ref="P29:S29"/>
    <mergeCell ref="T29:V29"/>
    <mergeCell ref="W29:X29"/>
    <mergeCell ref="AA29:AB29"/>
    <mergeCell ref="AE29:AF29"/>
    <mergeCell ref="BS31:BU31"/>
    <mergeCell ref="C31:E31"/>
    <mergeCell ref="F31:I31"/>
    <mergeCell ref="J31:L31"/>
    <mergeCell ref="M31:O31"/>
    <mergeCell ref="P31:S31"/>
    <mergeCell ref="T31:V31"/>
    <mergeCell ref="W31:X31"/>
    <mergeCell ref="AA31:AB31"/>
    <mergeCell ref="AE31:AF31"/>
    <mergeCell ref="BV29:BX29"/>
    <mergeCell ref="BY29:CA29"/>
    <mergeCell ref="CB29:CD29"/>
    <mergeCell ref="C30:E30"/>
    <mergeCell ref="F30:I30"/>
    <mergeCell ref="J30:L30"/>
    <mergeCell ref="M30:O30"/>
    <mergeCell ref="P30:S30"/>
    <mergeCell ref="T30:V30"/>
    <mergeCell ref="W30:X30"/>
    <mergeCell ref="AA30:AB30"/>
    <mergeCell ref="AE30:AF30"/>
    <mergeCell ref="AG30:AJ30"/>
    <mergeCell ref="AQ30:AS30"/>
    <mergeCell ref="AX30:AY30"/>
    <mergeCell ref="BA30:BD30"/>
    <mergeCell ref="BE30:BG30"/>
    <mergeCell ref="BH30:BJ30"/>
    <mergeCell ref="BK30:BN30"/>
    <mergeCell ref="BO30:BR30"/>
    <mergeCell ref="BS30:BU30"/>
    <mergeCell ref="BV30:BX30"/>
    <mergeCell ref="BV31:BX31"/>
    <mergeCell ref="BY31:CA31"/>
    <mergeCell ref="CB31:CD31"/>
    <mergeCell ref="C32:E32"/>
    <mergeCell ref="F32:I32"/>
    <mergeCell ref="J32:L32"/>
    <mergeCell ref="M32:O32"/>
    <mergeCell ref="P32:S32"/>
    <mergeCell ref="T32:V32"/>
    <mergeCell ref="W32:X32"/>
    <mergeCell ref="AA32:AB32"/>
    <mergeCell ref="AE32:AF32"/>
    <mergeCell ref="AG32:AJ32"/>
    <mergeCell ref="AQ32:AS32"/>
    <mergeCell ref="AX32:AY32"/>
    <mergeCell ref="BA32:BD32"/>
    <mergeCell ref="BE32:BG32"/>
    <mergeCell ref="BH32:BJ32"/>
    <mergeCell ref="BK32:BN32"/>
    <mergeCell ref="BO32:BR32"/>
    <mergeCell ref="BS32:BU32"/>
    <mergeCell ref="BV32:BX32"/>
    <mergeCell ref="BY32:CA32"/>
    <mergeCell ref="CB32:CD32"/>
    <mergeCell ref="AG31:AJ31"/>
    <mergeCell ref="AQ31:AS31"/>
    <mergeCell ref="AX31:AY31"/>
    <mergeCell ref="BA31:BD31"/>
    <mergeCell ref="BE31:BG31"/>
    <mergeCell ref="BH31:BJ31"/>
    <mergeCell ref="BK31:BN31"/>
    <mergeCell ref="BO31:BR31"/>
    <mergeCell ref="BY34:CA34"/>
    <mergeCell ref="CB34:CD34"/>
    <mergeCell ref="AG33:AJ33"/>
    <mergeCell ref="AQ33:AS33"/>
    <mergeCell ref="AX33:AY33"/>
    <mergeCell ref="BA33:BD33"/>
    <mergeCell ref="BE33:BG33"/>
    <mergeCell ref="BH33:BJ33"/>
    <mergeCell ref="BK33:BN33"/>
    <mergeCell ref="BO33:BR33"/>
    <mergeCell ref="BS33:BU33"/>
    <mergeCell ref="C33:E33"/>
    <mergeCell ref="F33:I33"/>
    <mergeCell ref="J33:L33"/>
    <mergeCell ref="M33:O33"/>
    <mergeCell ref="P33:S33"/>
    <mergeCell ref="T33:V33"/>
    <mergeCell ref="W33:X33"/>
    <mergeCell ref="AA33:AB33"/>
    <mergeCell ref="AE33:AF33"/>
    <mergeCell ref="BS35:BU35"/>
    <mergeCell ref="C35:E35"/>
    <mergeCell ref="F35:I35"/>
    <mergeCell ref="J35:L35"/>
    <mergeCell ref="M35:O35"/>
    <mergeCell ref="P35:S35"/>
    <mergeCell ref="T35:V35"/>
    <mergeCell ref="W35:X35"/>
    <mergeCell ref="AA35:AB35"/>
    <mergeCell ref="AE35:AF35"/>
    <mergeCell ref="BV33:BX33"/>
    <mergeCell ref="BY33:CA33"/>
    <mergeCell ref="CB33:CD33"/>
    <mergeCell ref="C34:E34"/>
    <mergeCell ref="F34:I34"/>
    <mergeCell ref="J34:L34"/>
    <mergeCell ref="M34:O34"/>
    <mergeCell ref="P34:S34"/>
    <mergeCell ref="T34:V34"/>
    <mergeCell ref="W34:X34"/>
    <mergeCell ref="AA34:AB34"/>
    <mergeCell ref="AE34:AF34"/>
    <mergeCell ref="AG34:AJ34"/>
    <mergeCell ref="AQ34:AS34"/>
    <mergeCell ref="AX34:AY34"/>
    <mergeCell ref="BA34:BD34"/>
    <mergeCell ref="BE34:BG34"/>
    <mergeCell ref="BH34:BJ34"/>
    <mergeCell ref="BK34:BN34"/>
    <mergeCell ref="BO34:BR34"/>
    <mergeCell ref="BS34:BU34"/>
    <mergeCell ref="BV34:BX34"/>
    <mergeCell ref="BV35:BX35"/>
    <mergeCell ref="BY35:CA35"/>
    <mergeCell ref="CB35:CD35"/>
    <mergeCell ref="C36:E36"/>
    <mergeCell ref="F36:I36"/>
    <mergeCell ref="J36:L36"/>
    <mergeCell ref="M36:O36"/>
    <mergeCell ref="P36:S36"/>
    <mergeCell ref="T36:V36"/>
    <mergeCell ref="W36:X36"/>
    <mergeCell ref="AA36:AB36"/>
    <mergeCell ref="AE36:AF36"/>
    <mergeCell ref="AG36:AJ36"/>
    <mergeCell ref="AQ36:AS36"/>
    <mergeCell ref="AX36:AY36"/>
    <mergeCell ref="BA36:BD36"/>
    <mergeCell ref="BE36:BG36"/>
    <mergeCell ref="BH36:BJ36"/>
    <mergeCell ref="BK36:BN36"/>
    <mergeCell ref="BO36:BR36"/>
    <mergeCell ref="BS36:BU36"/>
    <mergeCell ref="BV36:BX36"/>
    <mergeCell ref="BY36:CA36"/>
    <mergeCell ref="CB36:CD36"/>
    <mergeCell ref="AG35:AJ35"/>
    <mergeCell ref="AQ35:AS35"/>
    <mergeCell ref="AX35:AY35"/>
    <mergeCell ref="BA35:BD35"/>
    <mergeCell ref="BE35:BG35"/>
    <mergeCell ref="BH35:BJ35"/>
    <mergeCell ref="BK35:BN35"/>
    <mergeCell ref="BO35:BR35"/>
    <mergeCell ref="BY38:CA38"/>
    <mergeCell ref="CB38:CD38"/>
    <mergeCell ref="AG37:AJ37"/>
    <mergeCell ref="AQ37:AS37"/>
    <mergeCell ref="AX37:AY37"/>
    <mergeCell ref="BA37:BD37"/>
    <mergeCell ref="BE37:BG37"/>
    <mergeCell ref="BH37:BJ37"/>
    <mergeCell ref="BK37:BN37"/>
    <mergeCell ref="BO37:BR37"/>
    <mergeCell ref="BS37:BU37"/>
    <mergeCell ref="C37:E37"/>
    <mergeCell ref="F37:I37"/>
    <mergeCell ref="J37:L37"/>
    <mergeCell ref="M37:O37"/>
    <mergeCell ref="P37:S37"/>
    <mergeCell ref="T37:V37"/>
    <mergeCell ref="W37:X37"/>
    <mergeCell ref="AA37:AB37"/>
    <mergeCell ref="AE37:AF37"/>
    <mergeCell ref="BS39:BU39"/>
    <mergeCell ref="C39:E39"/>
    <mergeCell ref="F39:I39"/>
    <mergeCell ref="J39:L39"/>
    <mergeCell ref="M39:O39"/>
    <mergeCell ref="P39:S39"/>
    <mergeCell ref="T39:V39"/>
    <mergeCell ref="W39:X39"/>
    <mergeCell ref="AA39:AB39"/>
    <mergeCell ref="AE39:AF39"/>
    <mergeCell ref="BV37:BX37"/>
    <mergeCell ref="BY37:CA37"/>
    <mergeCell ref="CB37:CD37"/>
    <mergeCell ref="C38:E38"/>
    <mergeCell ref="F38:I38"/>
    <mergeCell ref="J38:L38"/>
    <mergeCell ref="M38:O38"/>
    <mergeCell ref="P38:S38"/>
    <mergeCell ref="T38:V38"/>
    <mergeCell ref="W38:X38"/>
    <mergeCell ref="AA38:AB38"/>
    <mergeCell ref="AE38:AF38"/>
    <mergeCell ref="AG38:AJ38"/>
    <mergeCell ref="AQ38:AS38"/>
    <mergeCell ref="AX38:AY38"/>
    <mergeCell ref="BA38:BD38"/>
    <mergeCell ref="BE38:BG38"/>
    <mergeCell ref="BH38:BJ38"/>
    <mergeCell ref="BK38:BN38"/>
    <mergeCell ref="BO38:BR38"/>
    <mergeCell ref="BS38:BU38"/>
    <mergeCell ref="BV38:BX38"/>
    <mergeCell ref="BV39:BX39"/>
    <mergeCell ref="BY39:CA39"/>
    <mergeCell ref="CB39:CD39"/>
    <mergeCell ref="C40:E40"/>
    <mergeCell ref="F40:I40"/>
    <mergeCell ref="J40:L40"/>
    <mergeCell ref="M40:O40"/>
    <mergeCell ref="P40:S40"/>
    <mergeCell ref="T40:V40"/>
    <mergeCell ref="W40:X40"/>
    <mergeCell ref="AA40:AB40"/>
    <mergeCell ref="AE40:AF40"/>
    <mergeCell ref="AG40:AJ40"/>
    <mergeCell ref="AQ40:AS40"/>
    <mergeCell ref="AX40:AY40"/>
    <mergeCell ref="BA40:BD40"/>
    <mergeCell ref="BE40:BG40"/>
    <mergeCell ref="BH40:BJ40"/>
    <mergeCell ref="BK40:BN40"/>
    <mergeCell ref="BO40:BR40"/>
    <mergeCell ref="BS40:BU40"/>
    <mergeCell ref="BV40:BX40"/>
    <mergeCell ref="BY40:CA40"/>
    <mergeCell ref="CB40:CD40"/>
    <mergeCell ref="AG39:AJ39"/>
    <mergeCell ref="AQ39:AS39"/>
    <mergeCell ref="AX39:AY39"/>
    <mergeCell ref="BA39:BD39"/>
    <mergeCell ref="BE39:BG39"/>
    <mergeCell ref="BH39:BJ39"/>
    <mergeCell ref="BK39:BN39"/>
    <mergeCell ref="BO39:BR39"/>
    <mergeCell ref="BY42:CA42"/>
    <mergeCell ref="CB42:CD42"/>
    <mergeCell ref="AG41:AJ41"/>
    <mergeCell ref="AQ41:AS41"/>
    <mergeCell ref="AX41:AY41"/>
    <mergeCell ref="BA41:BD41"/>
    <mergeCell ref="BE41:BG41"/>
    <mergeCell ref="BH41:BJ41"/>
    <mergeCell ref="BK41:BN41"/>
    <mergeCell ref="BO41:BR41"/>
    <mergeCell ref="BS41:BU41"/>
    <mergeCell ref="C41:E41"/>
    <mergeCell ref="F41:I41"/>
    <mergeCell ref="J41:L41"/>
    <mergeCell ref="M41:O41"/>
    <mergeCell ref="P41:S41"/>
    <mergeCell ref="T41:V41"/>
    <mergeCell ref="W41:X41"/>
    <mergeCell ref="AA41:AB41"/>
    <mergeCell ref="AE41:AF41"/>
    <mergeCell ref="BS43:BU43"/>
    <mergeCell ref="C43:E43"/>
    <mergeCell ref="F43:I43"/>
    <mergeCell ref="J43:L43"/>
    <mergeCell ref="M43:O43"/>
    <mergeCell ref="P43:S43"/>
    <mergeCell ref="T43:V43"/>
    <mergeCell ref="W43:X43"/>
    <mergeCell ref="AA43:AB43"/>
    <mergeCell ref="AE43:AF43"/>
    <mergeCell ref="BV41:BX41"/>
    <mergeCell ref="BY41:CA41"/>
    <mergeCell ref="CB41:CD41"/>
    <mergeCell ref="C42:E42"/>
    <mergeCell ref="F42:I42"/>
    <mergeCell ref="J42:L42"/>
    <mergeCell ref="M42:O42"/>
    <mergeCell ref="P42:S42"/>
    <mergeCell ref="T42:V42"/>
    <mergeCell ref="W42:X42"/>
    <mergeCell ref="AA42:AB42"/>
    <mergeCell ref="AE42:AF42"/>
    <mergeCell ref="AG42:AJ42"/>
    <mergeCell ref="AQ42:AS42"/>
    <mergeCell ref="AX42:AY42"/>
    <mergeCell ref="BA42:BD42"/>
    <mergeCell ref="BE42:BG42"/>
    <mergeCell ref="BH42:BJ42"/>
    <mergeCell ref="BK42:BN42"/>
    <mergeCell ref="BO42:BR42"/>
    <mergeCell ref="BS42:BU42"/>
    <mergeCell ref="BV42:BX42"/>
    <mergeCell ref="BV43:BX43"/>
    <mergeCell ref="BY43:CA43"/>
    <mergeCell ref="CB43:CD43"/>
    <mergeCell ref="C44:E44"/>
    <mergeCell ref="F44:I44"/>
    <mergeCell ref="J44:L44"/>
    <mergeCell ref="M44:O44"/>
    <mergeCell ref="P44:S44"/>
    <mergeCell ref="T44:V44"/>
    <mergeCell ref="W44:X44"/>
    <mergeCell ref="AA44:AB44"/>
    <mergeCell ref="AE44:AF44"/>
    <mergeCell ref="AG44:AJ44"/>
    <mergeCell ref="AQ44:AS44"/>
    <mergeCell ref="AX44:AY44"/>
    <mergeCell ref="BA44:BD44"/>
    <mergeCell ref="BE44:BG44"/>
    <mergeCell ref="BH44:BJ44"/>
    <mergeCell ref="BK44:BN44"/>
    <mergeCell ref="BO44:BR44"/>
    <mergeCell ref="BS44:BU44"/>
    <mergeCell ref="BV44:BX44"/>
    <mergeCell ref="BY44:CA44"/>
    <mergeCell ref="CB44:CD44"/>
    <mergeCell ref="AG43:AJ43"/>
    <mergeCell ref="AQ43:AS43"/>
    <mergeCell ref="AX43:AY43"/>
    <mergeCell ref="BA43:BD43"/>
    <mergeCell ref="BE43:BG43"/>
    <mergeCell ref="BH43:BJ43"/>
    <mergeCell ref="BK43:BN43"/>
    <mergeCell ref="BO43:BR43"/>
    <mergeCell ref="BY46:CA46"/>
    <mergeCell ref="CB46:CD46"/>
    <mergeCell ref="AG45:AJ45"/>
    <mergeCell ref="AQ45:AS45"/>
    <mergeCell ref="AX45:AY45"/>
    <mergeCell ref="BA45:BD45"/>
    <mergeCell ref="BE45:BG45"/>
    <mergeCell ref="BH45:BJ45"/>
    <mergeCell ref="BK45:BN45"/>
    <mergeCell ref="BO45:BR45"/>
    <mergeCell ref="BS45:BU45"/>
    <mergeCell ref="C45:E45"/>
    <mergeCell ref="F45:I45"/>
    <mergeCell ref="J45:L45"/>
    <mergeCell ref="M45:O45"/>
    <mergeCell ref="P45:S45"/>
    <mergeCell ref="T45:V45"/>
    <mergeCell ref="W45:X45"/>
    <mergeCell ref="AA45:AB45"/>
    <mergeCell ref="AE45:AF45"/>
    <mergeCell ref="BS47:BU47"/>
    <mergeCell ref="C47:E47"/>
    <mergeCell ref="F47:I47"/>
    <mergeCell ref="J47:L47"/>
    <mergeCell ref="M47:O47"/>
    <mergeCell ref="P47:S47"/>
    <mergeCell ref="T47:V47"/>
    <mergeCell ref="W47:X47"/>
    <mergeCell ref="AA47:AB47"/>
    <mergeCell ref="AE47:AF47"/>
    <mergeCell ref="BV45:BX45"/>
    <mergeCell ref="BY45:CA45"/>
    <mergeCell ref="CB45:CD45"/>
    <mergeCell ref="C46:E46"/>
    <mergeCell ref="F46:I46"/>
    <mergeCell ref="J46:L46"/>
    <mergeCell ref="M46:O46"/>
    <mergeCell ref="P46:S46"/>
    <mergeCell ref="T46:V46"/>
    <mergeCell ref="W46:X46"/>
    <mergeCell ref="AA46:AB46"/>
    <mergeCell ref="AE46:AF46"/>
    <mergeCell ref="AG46:AJ46"/>
    <mergeCell ref="AQ46:AS46"/>
    <mergeCell ref="AX46:AY46"/>
    <mergeCell ref="BA46:BD46"/>
    <mergeCell ref="BE46:BG46"/>
    <mergeCell ref="BH46:BJ46"/>
    <mergeCell ref="BK46:BN46"/>
    <mergeCell ref="BO46:BR46"/>
    <mergeCell ref="BS46:BU46"/>
    <mergeCell ref="BV46:BX46"/>
    <mergeCell ref="BV47:BX47"/>
    <mergeCell ref="BY47:CA47"/>
    <mergeCell ref="CB47:CD47"/>
    <mergeCell ref="C48:E48"/>
    <mergeCell ref="F48:I48"/>
    <mergeCell ref="J48:L48"/>
    <mergeCell ref="M48:O48"/>
    <mergeCell ref="P48:S48"/>
    <mergeCell ref="T48:V48"/>
    <mergeCell ref="W48:X48"/>
    <mergeCell ref="AA48:AB48"/>
    <mergeCell ref="AE48:AF48"/>
    <mergeCell ref="AG48:AJ48"/>
    <mergeCell ref="AQ48:AS48"/>
    <mergeCell ref="AX48:AY48"/>
    <mergeCell ref="BA48:BD48"/>
    <mergeCell ref="BE48:BG48"/>
    <mergeCell ref="BH48:BJ48"/>
    <mergeCell ref="BK48:BN48"/>
    <mergeCell ref="BO48:BR48"/>
    <mergeCell ref="BS48:BU48"/>
    <mergeCell ref="BV48:BX48"/>
    <mergeCell ref="BY48:CA48"/>
    <mergeCell ref="CB48:CD48"/>
    <mergeCell ref="AG47:AJ47"/>
    <mergeCell ref="AQ47:AS47"/>
    <mergeCell ref="AX47:AY47"/>
    <mergeCell ref="BA47:BD47"/>
    <mergeCell ref="BE47:BG47"/>
    <mergeCell ref="BH47:BJ47"/>
    <mergeCell ref="BK47:BN47"/>
    <mergeCell ref="BO47:BR47"/>
    <mergeCell ref="BY50:CA50"/>
    <mergeCell ref="CB50:CD50"/>
    <mergeCell ref="AG49:AJ49"/>
    <mergeCell ref="AQ49:AS49"/>
    <mergeCell ref="AX49:AY49"/>
    <mergeCell ref="BA49:BD49"/>
    <mergeCell ref="BE49:BG49"/>
    <mergeCell ref="BH49:BJ49"/>
    <mergeCell ref="BK49:BN49"/>
    <mergeCell ref="BO49:BR49"/>
    <mergeCell ref="BS49:BU49"/>
    <mergeCell ref="C49:E49"/>
    <mergeCell ref="F49:I49"/>
    <mergeCell ref="J49:L49"/>
    <mergeCell ref="M49:O49"/>
    <mergeCell ref="P49:S49"/>
    <mergeCell ref="T49:V49"/>
    <mergeCell ref="W49:X49"/>
    <mergeCell ref="AA49:AB49"/>
    <mergeCell ref="AE49:AF49"/>
    <mergeCell ref="BS51:BU51"/>
    <mergeCell ref="C51:E51"/>
    <mergeCell ref="F51:I51"/>
    <mergeCell ref="J51:L51"/>
    <mergeCell ref="M51:O51"/>
    <mergeCell ref="P51:S51"/>
    <mergeCell ref="T51:V51"/>
    <mergeCell ref="W51:X51"/>
    <mergeCell ref="AA51:AB51"/>
    <mergeCell ref="AE51:AF51"/>
    <mergeCell ref="BV49:BX49"/>
    <mergeCell ref="BY49:CA49"/>
    <mergeCell ref="CB49:CD49"/>
    <mergeCell ref="C50:E50"/>
    <mergeCell ref="F50:I50"/>
    <mergeCell ref="J50:L50"/>
    <mergeCell ref="M50:O50"/>
    <mergeCell ref="P50:S50"/>
    <mergeCell ref="T50:V50"/>
    <mergeCell ref="W50:X50"/>
    <mergeCell ref="AA50:AB50"/>
    <mergeCell ref="AE50:AF50"/>
    <mergeCell ref="AG50:AJ50"/>
    <mergeCell ref="AQ50:AS50"/>
    <mergeCell ref="AX50:AY50"/>
    <mergeCell ref="BA50:BD50"/>
    <mergeCell ref="BE50:BG50"/>
    <mergeCell ref="BH50:BJ50"/>
    <mergeCell ref="BK50:BN50"/>
    <mergeCell ref="BO50:BR50"/>
    <mergeCell ref="BS50:BU50"/>
    <mergeCell ref="BV50:BX50"/>
    <mergeCell ref="BV51:BX51"/>
    <mergeCell ref="BY51:CA51"/>
    <mergeCell ref="CB51:CD51"/>
    <mergeCell ref="C52:E52"/>
    <mergeCell ref="F52:I52"/>
    <mergeCell ref="J52:L52"/>
    <mergeCell ref="M52:O52"/>
    <mergeCell ref="P52:S52"/>
    <mergeCell ref="T52:V52"/>
    <mergeCell ref="W52:X52"/>
    <mergeCell ref="AA52:AB52"/>
    <mergeCell ref="AE52:AF52"/>
    <mergeCell ref="AG52:AJ52"/>
    <mergeCell ref="AQ52:AS52"/>
    <mergeCell ref="AX52:AY52"/>
    <mergeCell ref="BA52:BD52"/>
    <mergeCell ref="BE52:BG52"/>
    <mergeCell ref="BH52:BJ52"/>
    <mergeCell ref="BK52:BN52"/>
    <mergeCell ref="BO52:BR52"/>
    <mergeCell ref="BS52:BU52"/>
    <mergeCell ref="BV52:BX52"/>
    <mergeCell ref="BY52:CA52"/>
    <mergeCell ref="CB52:CD52"/>
    <mergeCell ref="AG51:AJ51"/>
    <mergeCell ref="AQ51:AS51"/>
    <mergeCell ref="AX51:AY51"/>
    <mergeCell ref="BA51:BD51"/>
    <mergeCell ref="BE51:BG51"/>
    <mergeCell ref="BH51:BJ51"/>
    <mergeCell ref="BK51:BN51"/>
    <mergeCell ref="BO51:BR51"/>
    <mergeCell ref="BY54:CA54"/>
    <mergeCell ref="CB54:CD54"/>
    <mergeCell ref="AG53:AJ53"/>
    <mergeCell ref="AQ53:AS53"/>
    <mergeCell ref="AX53:AY53"/>
    <mergeCell ref="BA53:BD53"/>
    <mergeCell ref="BE53:BG53"/>
    <mergeCell ref="BH53:BJ53"/>
    <mergeCell ref="BK53:BN53"/>
    <mergeCell ref="BO53:BR53"/>
    <mergeCell ref="BS53:BU53"/>
    <mergeCell ref="C53:E53"/>
    <mergeCell ref="F53:I53"/>
    <mergeCell ref="J53:L53"/>
    <mergeCell ref="M53:O53"/>
    <mergeCell ref="P53:S53"/>
    <mergeCell ref="T53:V53"/>
    <mergeCell ref="W53:X53"/>
    <mergeCell ref="AA53:AB53"/>
    <mergeCell ref="AE53:AF53"/>
    <mergeCell ref="BS55:BU55"/>
    <mergeCell ref="C55:E55"/>
    <mergeCell ref="F55:I55"/>
    <mergeCell ref="J55:L55"/>
    <mergeCell ref="M55:O55"/>
    <mergeCell ref="P55:S55"/>
    <mergeCell ref="T55:V55"/>
    <mergeCell ref="W55:X55"/>
    <mergeCell ref="AA55:AB55"/>
    <mergeCell ref="AE55:AF55"/>
    <mergeCell ref="BV53:BX53"/>
    <mergeCell ref="BY53:CA53"/>
    <mergeCell ref="CB53:CD53"/>
    <mergeCell ref="C54:E54"/>
    <mergeCell ref="F54:I54"/>
    <mergeCell ref="J54:L54"/>
    <mergeCell ref="M54:O54"/>
    <mergeCell ref="P54:S54"/>
    <mergeCell ref="T54:V54"/>
    <mergeCell ref="W54:X54"/>
    <mergeCell ref="AA54:AB54"/>
    <mergeCell ref="AE54:AF54"/>
    <mergeCell ref="AG54:AJ54"/>
    <mergeCell ref="AQ54:AS54"/>
    <mergeCell ref="AX54:AY54"/>
    <mergeCell ref="BA54:BD54"/>
    <mergeCell ref="BE54:BG54"/>
    <mergeCell ref="BH54:BJ54"/>
    <mergeCell ref="BK54:BN54"/>
    <mergeCell ref="BO54:BR54"/>
    <mergeCell ref="BS54:BU54"/>
    <mergeCell ref="BV54:BX54"/>
    <mergeCell ref="BV55:BX55"/>
    <mergeCell ref="BY55:CA55"/>
    <mergeCell ref="CB55:CD55"/>
    <mergeCell ref="C56:E56"/>
    <mergeCell ref="F56:I56"/>
    <mergeCell ref="J56:L56"/>
    <mergeCell ref="M56:O56"/>
    <mergeCell ref="P56:S56"/>
    <mergeCell ref="T56:V56"/>
    <mergeCell ref="W56:X56"/>
    <mergeCell ref="AA56:AB56"/>
    <mergeCell ref="AE56:AF56"/>
    <mergeCell ref="AG56:AJ56"/>
    <mergeCell ref="AQ56:AS56"/>
    <mergeCell ref="AX56:AY56"/>
    <mergeCell ref="BA56:BD56"/>
    <mergeCell ref="BE56:BG56"/>
    <mergeCell ref="BH56:BJ56"/>
    <mergeCell ref="BK56:BN56"/>
    <mergeCell ref="BO56:BR56"/>
    <mergeCell ref="BS56:BU56"/>
    <mergeCell ref="BV56:BX56"/>
    <mergeCell ref="BY56:CA56"/>
    <mergeCell ref="CB56:CD56"/>
    <mergeCell ref="AG55:AJ55"/>
    <mergeCell ref="AQ55:AS55"/>
    <mergeCell ref="AX55:AY55"/>
    <mergeCell ref="BA55:BD55"/>
    <mergeCell ref="BE55:BG55"/>
    <mergeCell ref="BH55:BJ55"/>
    <mergeCell ref="BK55:BN55"/>
    <mergeCell ref="BO55:BR55"/>
    <mergeCell ref="BY58:CA58"/>
    <mergeCell ref="CB58:CD58"/>
    <mergeCell ref="AG57:AJ57"/>
    <mergeCell ref="AQ57:AS57"/>
    <mergeCell ref="AX57:AY57"/>
    <mergeCell ref="BA57:BD57"/>
    <mergeCell ref="BE57:BG57"/>
    <mergeCell ref="BH57:BJ57"/>
    <mergeCell ref="BK57:BN57"/>
    <mergeCell ref="BO57:BR57"/>
    <mergeCell ref="BS57:BU57"/>
    <mergeCell ref="C57:E57"/>
    <mergeCell ref="F57:I57"/>
    <mergeCell ref="J57:L57"/>
    <mergeCell ref="M57:O57"/>
    <mergeCell ref="P57:S57"/>
    <mergeCell ref="T57:V57"/>
    <mergeCell ref="W57:X57"/>
    <mergeCell ref="AA57:AB57"/>
    <mergeCell ref="AE57:AF57"/>
    <mergeCell ref="BS59:BU59"/>
    <mergeCell ref="C59:E59"/>
    <mergeCell ref="F59:I59"/>
    <mergeCell ref="J59:L59"/>
    <mergeCell ref="M59:O59"/>
    <mergeCell ref="P59:S59"/>
    <mergeCell ref="T59:V59"/>
    <mergeCell ref="W59:X59"/>
    <mergeCell ref="AA59:AB59"/>
    <mergeCell ref="AE59:AF59"/>
    <mergeCell ref="BV57:BX57"/>
    <mergeCell ref="BY57:CA57"/>
    <mergeCell ref="CB57:CD57"/>
    <mergeCell ref="C58:E58"/>
    <mergeCell ref="F58:I58"/>
    <mergeCell ref="J58:L58"/>
    <mergeCell ref="M58:O58"/>
    <mergeCell ref="P58:S58"/>
    <mergeCell ref="T58:V58"/>
    <mergeCell ref="W58:X58"/>
    <mergeCell ref="AA58:AB58"/>
    <mergeCell ref="AE58:AF58"/>
    <mergeCell ref="AG58:AJ58"/>
    <mergeCell ref="AQ58:AS58"/>
    <mergeCell ref="AX58:AY58"/>
    <mergeCell ref="BA58:BD58"/>
    <mergeCell ref="BE58:BG58"/>
    <mergeCell ref="BH58:BJ58"/>
    <mergeCell ref="BK58:BN58"/>
    <mergeCell ref="BO58:BR58"/>
    <mergeCell ref="BS58:BU58"/>
    <mergeCell ref="BV58:BX58"/>
    <mergeCell ref="BV59:BX59"/>
    <mergeCell ref="BY59:CA59"/>
    <mergeCell ref="CB59:CD59"/>
    <mergeCell ref="C60:E60"/>
    <mergeCell ref="F60:I60"/>
    <mergeCell ref="J60:L60"/>
    <mergeCell ref="M60:O60"/>
    <mergeCell ref="P60:S60"/>
    <mergeCell ref="T60:V60"/>
    <mergeCell ref="W60:X60"/>
    <mergeCell ref="AA60:AB60"/>
    <mergeCell ref="AE60:AF60"/>
    <mergeCell ref="AG60:AJ60"/>
    <mergeCell ref="AQ60:AS60"/>
    <mergeCell ref="AX60:AY60"/>
    <mergeCell ref="BA60:BD60"/>
    <mergeCell ref="BE60:BG60"/>
    <mergeCell ref="BH60:BJ60"/>
    <mergeCell ref="BK60:BN60"/>
    <mergeCell ref="BO60:BR60"/>
    <mergeCell ref="BS60:BU60"/>
    <mergeCell ref="BV60:BX60"/>
    <mergeCell ref="BY60:CA60"/>
    <mergeCell ref="CB60:CD60"/>
    <mergeCell ref="AG59:AJ59"/>
    <mergeCell ref="AQ59:AS59"/>
    <mergeCell ref="AX59:AY59"/>
    <mergeCell ref="BA59:BD59"/>
    <mergeCell ref="BE59:BG59"/>
    <mergeCell ref="BH59:BJ59"/>
    <mergeCell ref="BK59:BN59"/>
    <mergeCell ref="BO59:BR59"/>
    <mergeCell ref="BY62:CA62"/>
    <mergeCell ref="CB62:CD62"/>
    <mergeCell ref="AG61:AJ61"/>
    <mergeCell ref="AQ61:AS61"/>
    <mergeCell ref="AX61:AY61"/>
    <mergeCell ref="BA61:BD61"/>
    <mergeCell ref="BE61:BG61"/>
    <mergeCell ref="BH61:BJ61"/>
    <mergeCell ref="BK61:BN61"/>
    <mergeCell ref="BO61:BR61"/>
    <mergeCell ref="BS61:BU61"/>
    <mergeCell ref="C61:E61"/>
    <mergeCell ref="F61:I61"/>
    <mergeCell ref="J61:L61"/>
    <mergeCell ref="M61:O61"/>
    <mergeCell ref="P61:S61"/>
    <mergeCell ref="T61:V61"/>
    <mergeCell ref="W61:X61"/>
    <mergeCell ref="AA61:AB61"/>
    <mergeCell ref="AE61:AF61"/>
    <mergeCell ref="BS63:BU63"/>
    <mergeCell ref="C63:E63"/>
    <mergeCell ref="F63:I63"/>
    <mergeCell ref="J63:L63"/>
    <mergeCell ref="M63:O63"/>
    <mergeCell ref="P63:S63"/>
    <mergeCell ref="T63:V63"/>
    <mergeCell ref="W63:X63"/>
    <mergeCell ref="AA63:AB63"/>
    <mergeCell ref="AE63:AF63"/>
    <mergeCell ref="BV61:BX61"/>
    <mergeCell ref="BY61:CA61"/>
    <mergeCell ref="CB61:CD61"/>
    <mergeCell ref="C62:E62"/>
    <mergeCell ref="F62:I62"/>
    <mergeCell ref="J62:L62"/>
    <mergeCell ref="M62:O62"/>
    <mergeCell ref="P62:S62"/>
    <mergeCell ref="T62:V62"/>
    <mergeCell ref="W62:X62"/>
    <mergeCell ref="AA62:AB62"/>
    <mergeCell ref="AE62:AF62"/>
    <mergeCell ref="AG62:AJ62"/>
    <mergeCell ref="AQ62:AS62"/>
    <mergeCell ref="AX62:AY62"/>
    <mergeCell ref="BA62:BD62"/>
    <mergeCell ref="BE62:BG62"/>
    <mergeCell ref="BH62:BJ62"/>
    <mergeCell ref="BK62:BN62"/>
    <mergeCell ref="BO62:BR62"/>
    <mergeCell ref="BS62:BU62"/>
    <mergeCell ref="BV62:BX62"/>
    <mergeCell ref="BV63:BX63"/>
    <mergeCell ref="BY63:CA63"/>
    <mergeCell ref="CB63:CD63"/>
    <mergeCell ref="C64:E64"/>
    <mergeCell ref="F64:I64"/>
    <mergeCell ref="J64:L64"/>
    <mergeCell ref="M64:O64"/>
    <mergeCell ref="P64:S64"/>
    <mergeCell ref="T64:V64"/>
    <mergeCell ref="W64:X64"/>
    <mergeCell ref="AA64:AB64"/>
    <mergeCell ref="AE64:AF64"/>
    <mergeCell ref="AG64:AJ64"/>
    <mergeCell ref="AQ64:AS64"/>
    <mergeCell ref="AX64:AY64"/>
    <mergeCell ref="BA64:BD64"/>
    <mergeCell ref="BE64:BG64"/>
    <mergeCell ref="BH64:BJ64"/>
    <mergeCell ref="BK64:BN64"/>
    <mergeCell ref="BO64:BR64"/>
    <mergeCell ref="BS64:BU64"/>
    <mergeCell ref="BV64:BX64"/>
    <mergeCell ref="BY64:CA64"/>
    <mergeCell ref="CB64:CD64"/>
    <mergeCell ref="AG63:AJ63"/>
    <mergeCell ref="AQ63:AS63"/>
    <mergeCell ref="AX63:AY63"/>
    <mergeCell ref="BA63:BD63"/>
    <mergeCell ref="BE63:BG63"/>
    <mergeCell ref="BH63:BJ63"/>
    <mergeCell ref="BK63:BN63"/>
    <mergeCell ref="BO63:BR63"/>
    <mergeCell ref="BY66:CA66"/>
    <mergeCell ref="CB66:CD66"/>
    <mergeCell ref="AG65:AJ65"/>
    <mergeCell ref="AQ65:AS65"/>
    <mergeCell ref="AX65:AY65"/>
    <mergeCell ref="BA65:BD65"/>
    <mergeCell ref="BE65:BG65"/>
    <mergeCell ref="BH65:BJ65"/>
    <mergeCell ref="BK65:BN65"/>
    <mergeCell ref="BO65:BR65"/>
    <mergeCell ref="BS65:BU65"/>
    <mergeCell ref="C65:E65"/>
    <mergeCell ref="F65:I65"/>
    <mergeCell ref="J65:L65"/>
    <mergeCell ref="M65:O65"/>
    <mergeCell ref="P65:S65"/>
    <mergeCell ref="T65:V65"/>
    <mergeCell ref="W65:X65"/>
    <mergeCell ref="AA65:AB65"/>
    <mergeCell ref="AE65:AF65"/>
    <mergeCell ref="BS67:BU67"/>
    <mergeCell ref="C67:E67"/>
    <mergeCell ref="F67:I67"/>
    <mergeCell ref="J67:L67"/>
    <mergeCell ref="M67:O67"/>
    <mergeCell ref="P67:S67"/>
    <mergeCell ref="T67:V67"/>
    <mergeCell ref="W67:X67"/>
    <mergeCell ref="AA67:AB67"/>
    <mergeCell ref="AE67:AF67"/>
    <mergeCell ref="BV65:BX65"/>
    <mergeCell ref="BY65:CA65"/>
    <mergeCell ref="CB65:CD65"/>
    <mergeCell ref="C66:E66"/>
    <mergeCell ref="F66:I66"/>
    <mergeCell ref="J66:L66"/>
    <mergeCell ref="M66:O66"/>
    <mergeCell ref="P66:S66"/>
    <mergeCell ref="T66:V66"/>
    <mergeCell ref="W66:X66"/>
    <mergeCell ref="AA66:AB66"/>
    <mergeCell ref="AE66:AF66"/>
    <mergeCell ref="AG66:AJ66"/>
    <mergeCell ref="AQ66:AS66"/>
    <mergeCell ref="AX66:AY66"/>
    <mergeCell ref="BA66:BD66"/>
    <mergeCell ref="BE66:BG66"/>
    <mergeCell ref="BH66:BJ66"/>
    <mergeCell ref="BK66:BN66"/>
    <mergeCell ref="BO66:BR66"/>
    <mergeCell ref="BS66:BU66"/>
    <mergeCell ref="BV66:BX66"/>
    <mergeCell ref="BV67:BX67"/>
    <mergeCell ref="BY67:CA67"/>
    <mergeCell ref="CB67:CD67"/>
    <mergeCell ref="C68:E68"/>
    <mergeCell ref="F68:I68"/>
    <mergeCell ref="J68:L68"/>
    <mergeCell ref="M68:O68"/>
    <mergeCell ref="P68:S68"/>
    <mergeCell ref="T68:V68"/>
    <mergeCell ref="W68:X68"/>
    <mergeCell ref="AA68:AB68"/>
    <mergeCell ref="AE68:AF68"/>
    <mergeCell ref="AG68:AJ68"/>
    <mergeCell ref="AQ68:AS68"/>
    <mergeCell ref="AX68:AY68"/>
    <mergeCell ref="BA68:BD68"/>
    <mergeCell ref="BE68:BG68"/>
    <mergeCell ref="BH68:BJ68"/>
    <mergeCell ref="BK68:BN68"/>
    <mergeCell ref="BO68:BR68"/>
    <mergeCell ref="BS68:BU68"/>
    <mergeCell ref="BV68:BX68"/>
    <mergeCell ref="BY68:CA68"/>
    <mergeCell ref="CB68:CD68"/>
    <mergeCell ref="AG67:AJ67"/>
    <mergeCell ref="AQ67:AS67"/>
    <mergeCell ref="AX67:AY67"/>
    <mergeCell ref="BA67:BD67"/>
    <mergeCell ref="BE67:BG67"/>
    <mergeCell ref="BH67:BJ67"/>
    <mergeCell ref="BK67:BN67"/>
    <mergeCell ref="BO67:BR67"/>
    <mergeCell ref="BY70:CA70"/>
    <mergeCell ref="CB70:CD70"/>
    <mergeCell ref="AG69:AJ69"/>
    <mergeCell ref="AQ69:AS69"/>
    <mergeCell ref="AX69:AY69"/>
    <mergeCell ref="BA69:BD69"/>
    <mergeCell ref="BE69:BG69"/>
    <mergeCell ref="BH69:BJ69"/>
    <mergeCell ref="BK69:BN69"/>
    <mergeCell ref="BO69:BR69"/>
    <mergeCell ref="BS69:BU69"/>
    <mergeCell ref="C69:E69"/>
    <mergeCell ref="F69:I69"/>
    <mergeCell ref="J69:L69"/>
    <mergeCell ref="M69:O69"/>
    <mergeCell ref="P69:S69"/>
    <mergeCell ref="T69:V69"/>
    <mergeCell ref="W69:X69"/>
    <mergeCell ref="AA69:AB69"/>
    <mergeCell ref="AE69:AF69"/>
    <mergeCell ref="BS71:BU71"/>
    <mergeCell ref="C71:E71"/>
    <mergeCell ref="F71:I71"/>
    <mergeCell ref="J71:L71"/>
    <mergeCell ref="M71:O71"/>
    <mergeCell ref="P71:S71"/>
    <mergeCell ref="T71:V71"/>
    <mergeCell ref="W71:X71"/>
    <mergeCell ref="AA71:AB71"/>
    <mergeCell ref="AE71:AF71"/>
    <mergeCell ref="BV69:BX69"/>
    <mergeCell ref="BY69:CA69"/>
    <mergeCell ref="CB69:CD69"/>
    <mergeCell ref="C70:E70"/>
    <mergeCell ref="F70:I70"/>
    <mergeCell ref="J70:L70"/>
    <mergeCell ref="M70:O70"/>
    <mergeCell ref="P70:S70"/>
    <mergeCell ref="T70:V70"/>
    <mergeCell ref="W70:X70"/>
    <mergeCell ref="AA70:AB70"/>
    <mergeCell ref="AE70:AF70"/>
    <mergeCell ref="AG70:AJ70"/>
    <mergeCell ref="AQ70:AS70"/>
    <mergeCell ref="AX70:AY70"/>
    <mergeCell ref="BA70:BD70"/>
    <mergeCell ref="BE70:BG70"/>
    <mergeCell ref="BH70:BJ70"/>
    <mergeCell ref="BK70:BN70"/>
    <mergeCell ref="BO70:BR70"/>
    <mergeCell ref="BS70:BU70"/>
    <mergeCell ref="BV70:BX70"/>
    <mergeCell ref="BV71:BX71"/>
    <mergeCell ref="BY71:CA71"/>
    <mergeCell ref="CB71:CD71"/>
    <mergeCell ref="C72:E72"/>
    <mergeCell ref="F72:I72"/>
    <mergeCell ref="J72:L72"/>
    <mergeCell ref="M72:O72"/>
    <mergeCell ref="P72:S72"/>
    <mergeCell ref="T72:V72"/>
    <mergeCell ref="W72:X72"/>
    <mergeCell ref="AA72:AB72"/>
    <mergeCell ref="AE72:AF72"/>
    <mergeCell ref="AG72:AJ72"/>
    <mergeCell ref="AQ72:AS72"/>
    <mergeCell ref="AX72:AY72"/>
    <mergeCell ref="BA72:BD72"/>
    <mergeCell ref="BE72:BG72"/>
    <mergeCell ref="BH72:BJ72"/>
    <mergeCell ref="BK72:BN72"/>
    <mergeCell ref="BO72:BR72"/>
    <mergeCell ref="BS72:BU72"/>
    <mergeCell ref="BV72:BX72"/>
    <mergeCell ref="BY72:CA72"/>
    <mergeCell ref="CB72:CD72"/>
    <mergeCell ref="AG71:AJ71"/>
    <mergeCell ref="AQ71:AS71"/>
    <mergeCell ref="AX71:AY71"/>
    <mergeCell ref="BA71:BD71"/>
    <mergeCell ref="BE71:BG71"/>
    <mergeCell ref="BH71:BJ71"/>
    <mergeCell ref="BK71:BN71"/>
    <mergeCell ref="BO71:BR71"/>
    <mergeCell ref="BY74:CA74"/>
    <mergeCell ref="CB74:CD74"/>
    <mergeCell ref="AG73:AJ73"/>
    <mergeCell ref="AQ73:AS73"/>
    <mergeCell ref="AX73:AY73"/>
    <mergeCell ref="BA73:BD73"/>
    <mergeCell ref="BE73:BG73"/>
    <mergeCell ref="BH73:BJ73"/>
    <mergeCell ref="BK73:BN73"/>
    <mergeCell ref="BO73:BR73"/>
    <mergeCell ref="BS73:BU73"/>
    <mergeCell ref="C73:E73"/>
    <mergeCell ref="F73:I73"/>
    <mergeCell ref="J73:L73"/>
    <mergeCell ref="M73:O73"/>
    <mergeCell ref="P73:S73"/>
    <mergeCell ref="T73:V73"/>
    <mergeCell ref="W73:X73"/>
    <mergeCell ref="AA73:AB73"/>
    <mergeCell ref="AE73:AF73"/>
    <mergeCell ref="BS75:BU75"/>
    <mergeCell ref="C75:E75"/>
    <mergeCell ref="F75:I75"/>
    <mergeCell ref="J75:L75"/>
    <mergeCell ref="M75:O75"/>
    <mergeCell ref="P75:S75"/>
    <mergeCell ref="T75:V75"/>
    <mergeCell ref="W75:X75"/>
    <mergeCell ref="AA75:AB75"/>
    <mergeCell ref="AE75:AF75"/>
    <mergeCell ref="BV73:BX73"/>
    <mergeCell ref="BY73:CA73"/>
    <mergeCell ref="CB73:CD73"/>
    <mergeCell ref="C74:E74"/>
    <mergeCell ref="F74:I74"/>
    <mergeCell ref="J74:L74"/>
    <mergeCell ref="M74:O74"/>
    <mergeCell ref="P74:S74"/>
    <mergeCell ref="T74:V74"/>
    <mergeCell ref="W74:X74"/>
    <mergeCell ref="AA74:AB74"/>
    <mergeCell ref="AE74:AF74"/>
    <mergeCell ref="AG74:AJ74"/>
    <mergeCell ref="AQ74:AS74"/>
    <mergeCell ref="AX74:AY74"/>
    <mergeCell ref="BA74:BD74"/>
    <mergeCell ref="BE74:BG74"/>
    <mergeCell ref="BH74:BJ74"/>
    <mergeCell ref="BK74:BN74"/>
    <mergeCell ref="BO74:BR74"/>
    <mergeCell ref="BS74:BU74"/>
    <mergeCell ref="BV74:BX74"/>
    <mergeCell ref="BV75:BX75"/>
    <mergeCell ref="BY75:CA75"/>
    <mergeCell ref="CB75:CD75"/>
    <mergeCell ref="C76:E76"/>
    <mergeCell ref="F76:I76"/>
    <mergeCell ref="J76:L76"/>
    <mergeCell ref="M76:O76"/>
    <mergeCell ref="P76:S76"/>
    <mergeCell ref="T76:V76"/>
    <mergeCell ref="W76:X76"/>
    <mergeCell ref="AA76:AB76"/>
    <mergeCell ref="AE76:AF76"/>
    <mergeCell ref="AG76:AJ76"/>
    <mergeCell ref="AQ76:AS76"/>
    <mergeCell ref="AX76:AY76"/>
    <mergeCell ref="BA76:BD76"/>
    <mergeCell ref="BE76:BG76"/>
    <mergeCell ref="BH76:BJ76"/>
    <mergeCell ref="BK76:BN76"/>
    <mergeCell ref="BO76:BR76"/>
    <mergeCell ref="BS76:BU76"/>
    <mergeCell ref="BV76:BX76"/>
    <mergeCell ref="BY76:CA76"/>
    <mergeCell ref="CB76:CD76"/>
    <mergeCell ref="AG75:AJ75"/>
    <mergeCell ref="AQ75:AS75"/>
    <mergeCell ref="AX75:AY75"/>
    <mergeCell ref="BA75:BD75"/>
    <mergeCell ref="BE75:BG75"/>
    <mergeCell ref="BH75:BJ75"/>
    <mergeCell ref="BK75:BN75"/>
    <mergeCell ref="BO75:BR75"/>
    <mergeCell ref="BY78:CA78"/>
    <mergeCell ref="CB78:CD78"/>
    <mergeCell ref="AG77:AJ77"/>
    <mergeCell ref="AQ77:AS77"/>
    <mergeCell ref="AX77:AY77"/>
    <mergeCell ref="BA77:BD77"/>
    <mergeCell ref="BE77:BG77"/>
    <mergeCell ref="BH77:BJ77"/>
    <mergeCell ref="BK77:BN77"/>
    <mergeCell ref="BO77:BR77"/>
    <mergeCell ref="BS77:BU77"/>
    <mergeCell ref="C77:E77"/>
    <mergeCell ref="F77:I77"/>
    <mergeCell ref="J77:L77"/>
    <mergeCell ref="M77:O77"/>
    <mergeCell ref="P77:S77"/>
    <mergeCell ref="T77:V77"/>
    <mergeCell ref="W77:X77"/>
    <mergeCell ref="AA77:AB77"/>
    <mergeCell ref="AE77:AF77"/>
    <mergeCell ref="BS79:BU79"/>
    <mergeCell ref="C79:E79"/>
    <mergeCell ref="F79:I79"/>
    <mergeCell ref="J79:L79"/>
    <mergeCell ref="M79:O79"/>
    <mergeCell ref="P79:S79"/>
    <mergeCell ref="T79:V79"/>
    <mergeCell ref="W79:X79"/>
    <mergeCell ref="AA79:AB79"/>
    <mergeCell ref="AE79:AF79"/>
    <mergeCell ref="BV77:BX77"/>
    <mergeCell ref="BY77:CA77"/>
    <mergeCell ref="CB77:CD77"/>
    <mergeCell ref="C78:E78"/>
    <mergeCell ref="F78:I78"/>
    <mergeCell ref="J78:L78"/>
    <mergeCell ref="M78:O78"/>
    <mergeCell ref="P78:S78"/>
    <mergeCell ref="T78:V78"/>
    <mergeCell ref="W78:X78"/>
    <mergeCell ref="AA78:AB78"/>
    <mergeCell ref="AE78:AF78"/>
    <mergeCell ref="AG78:AJ78"/>
    <mergeCell ref="AQ78:AS78"/>
    <mergeCell ref="AX78:AY78"/>
    <mergeCell ref="BA78:BD78"/>
    <mergeCell ref="BE78:BG78"/>
    <mergeCell ref="BH78:BJ78"/>
    <mergeCell ref="BK78:BN78"/>
    <mergeCell ref="BO78:BR78"/>
    <mergeCell ref="BS78:BU78"/>
    <mergeCell ref="BV78:BX78"/>
    <mergeCell ref="BV79:BX79"/>
    <mergeCell ref="BY79:CA79"/>
    <mergeCell ref="CB79:CD79"/>
    <mergeCell ref="C80:E80"/>
    <mergeCell ref="F80:I80"/>
    <mergeCell ref="J80:L80"/>
    <mergeCell ref="M80:O80"/>
    <mergeCell ref="P80:S80"/>
    <mergeCell ref="T80:V80"/>
    <mergeCell ref="W80:X80"/>
    <mergeCell ref="AA80:AB80"/>
    <mergeCell ref="AE80:AF80"/>
    <mergeCell ref="AG80:AJ80"/>
    <mergeCell ref="AQ80:AS80"/>
    <mergeCell ref="AX80:AY80"/>
    <mergeCell ref="BA80:BD80"/>
    <mergeCell ref="BE80:BG80"/>
    <mergeCell ref="BH80:BJ80"/>
    <mergeCell ref="BK80:BN80"/>
    <mergeCell ref="BO80:BR80"/>
    <mergeCell ref="BS80:BU80"/>
    <mergeCell ref="BV80:BX80"/>
    <mergeCell ref="BY80:CA80"/>
    <mergeCell ref="CB80:CD80"/>
    <mergeCell ref="AG79:AJ79"/>
    <mergeCell ref="AQ79:AS79"/>
    <mergeCell ref="AX79:AY79"/>
    <mergeCell ref="BA79:BD79"/>
    <mergeCell ref="BE79:BG79"/>
    <mergeCell ref="BH79:BJ79"/>
    <mergeCell ref="BK79:BN79"/>
    <mergeCell ref="BO79:BR79"/>
    <mergeCell ref="BY82:CA82"/>
    <mergeCell ref="CB82:CD82"/>
    <mergeCell ref="AG81:AJ81"/>
    <mergeCell ref="AQ81:AS81"/>
    <mergeCell ref="AX81:AY81"/>
    <mergeCell ref="BA81:BD81"/>
    <mergeCell ref="BE81:BG81"/>
    <mergeCell ref="BH81:BJ81"/>
    <mergeCell ref="BK81:BN81"/>
    <mergeCell ref="BO81:BR81"/>
    <mergeCell ref="BS81:BU81"/>
    <mergeCell ref="C81:E81"/>
    <mergeCell ref="F81:I81"/>
    <mergeCell ref="J81:L81"/>
    <mergeCell ref="M81:O81"/>
    <mergeCell ref="P81:S81"/>
    <mergeCell ref="T81:V81"/>
    <mergeCell ref="W81:X81"/>
    <mergeCell ref="AA81:AB81"/>
    <mergeCell ref="AE81:AF81"/>
    <mergeCell ref="BS83:BU83"/>
    <mergeCell ref="C83:E83"/>
    <mergeCell ref="F83:I83"/>
    <mergeCell ref="J83:L83"/>
    <mergeCell ref="M83:O83"/>
    <mergeCell ref="P83:S83"/>
    <mergeCell ref="T83:V83"/>
    <mergeCell ref="W83:X83"/>
    <mergeCell ref="AA83:AB83"/>
    <mergeCell ref="AE83:AF83"/>
    <mergeCell ref="BV81:BX81"/>
    <mergeCell ref="BY81:CA81"/>
    <mergeCell ref="CB81:CD81"/>
    <mergeCell ref="C82:E82"/>
    <mergeCell ref="F82:I82"/>
    <mergeCell ref="J82:L82"/>
    <mergeCell ref="M82:O82"/>
    <mergeCell ref="P82:S82"/>
    <mergeCell ref="T82:V82"/>
    <mergeCell ref="W82:X82"/>
    <mergeCell ref="AA82:AB82"/>
    <mergeCell ref="AE82:AF82"/>
    <mergeCell ref="AG82:AJ82"/>
    <mergeCell ref="AQ82:AS82"/>
    <mergeCell ref="AX82:AY82"/>
    <mergeCell ref="BA82:BD82"/>
    <mergeCell ref="BE82:BG82"/>
    <mergeCell ref="BH82:BJ82"/>
    <mergeCell ref="BK82:BN82"/>
    <mergeCell ref="BO82:BR82"/>
    <mergeCell ref="BS82:BU82"/>
    <mergeCell ref="BV82:BX82"/>
    <mergeCell ref="BV83:BX83"/>
    <mergeCell ref="BY83:CA83"/>
    <mergeCell ref="CB83:CD83"/>
    <mergeCell ref="C84:E84"/>
    <mergeCell ref="F84:I84"/>
    <mergeCell ref="J84:L84"/>
    <mergeCell ref="M84:O84"/>
    <mergeCell ref="P84:S84"/>
    <mergeCell ref="T84:V84"/>
    <mergeCell ref="W84:X84"/>
    <mergeCell ref="AA84:AB84"/>
    <mergeCell ref="AE84:AF84"/>
    <mergeCell ref="AG84:AJ84"/>
    <mergeCell ref="AQ84:AS84"/>
    <mergeCell ref="AX84:AY84"/>
    <mergeCell ref="BA84:BD84"/>
    <mergeCell ref="BE84:BG84"/>
    <mergeCell ref="BH84:BJ84"/>
    <mergeCell ref="BK84:BN84"/>
    <mergeCell ref="BO84:BR84"/>
    <mergeCell ref="BS84:BU84"/>
    <mergeCell ref="BV84:BX84"/>
    <mergeCell ref="BY84:CA84"/>
    <mergeCell ref="CB84:CD84"/>
    <mergeCell ref="AG83:AJ83"/>
    <mergeCell ref="AQ83:AS83"/>
    <mergeCell ref="AX83:AY83"/>
    <mergeCell ref="BA83:BD83"/>
    <mergeCell ref="BE83:BG83"/>
    <mergeCell ref="BH83:BJ83"/>
    <mergeCell ref="BK83:BN83"/>
    <mergeCell ref="BO83:BR83"/>
    <mergeCell ref="BY86:CA86"/>
    <mergeCell ref="CB86:CD86"/>
    <mergeCell ref="AG85:AJ85"/>
    <mergeCell ref="AQ85:AS85"/>
    <mergeCell ref="AX85:AY85"/>
    <mergeCell ref="BA85:BD85"/>
    <mergeCell ref="BE85:BG85"/>
    <mergeCell ref="BH85:BJ85"/>
    <mergeCell ref="BK85:BN85"/>
    <mergeCell ref="BO85:BR85"/>
    <mergeCell ref="BS85:BU85"/>
    <mergeCell ref="C85:E85"/>
    <mergeCell ref="F85:I85"/>
    <mergeCell ref="J85:L85"/>
    <mergeCell ref="M85:O85"/>
    <mergeCell ref="P85:S85"/>
    <mergeCell ref="T85:V85"/>
    <mergeCell ref="W85:X85"/>
    <mergeCell ref="AA85:AB85"/>
    <mergeCell ref="AE85:AF85"/>
    <mergeCell ref="BS87:BU87"/>
    <mergeCell ref="C87:E87"/>
    <mergeCell ref="F87:I87"/>
    <mergeCell ref="J87:L87"/>
    <mergeCell ref="M87:O87"/>
    <mergeCell ref="P87:S87"/>
    <mergeCell ref="T87:V87"/>
    <mergeCell ref="W87:X87"/>
    <mergeCell ref="AA87:AB87"/>
    <mergeCell ref="AE87:AF87"/>
    <mergeCell ref="BV85:BX85"/>
    <mergeCell ref="BY85:CA85"/>
    <mergeCell ref="CB85:CD85"/>
    <mergeCell ref="C86:E86"/>
    <mergeCell ref="F86:I86"/>
    <mergeCell ref="J86:L86"/>
    <mergeCell ref="M86:O86"/>
    <mergeCell ref="P86:S86"/>
    <mergeCell ref="T86:V86"/>
    <mergeCell ref="W86:X86"/>
    <mergeCell ref="AA86:AB86"/>
    <mergeCell ref="AE86:AF86"/>
    <mergeCell ref="AG86:AJ86"/>
    <mergeCell ref="AQ86:AS86"/>
    <mergeCell ref="AX86:AY86"/>
    <mergeCell ref="BA86:BD86"/>
    <mergeCell ref="BE86:BG86"/>
    <mergeCell ref="BH86:BJ86"/>
    <mergeCell ref="BK86:BN86"/>
    <mergeCell ref="BO86:BR86"/>
    <mergeCell ref="BS86:BU86"/>
    <mergeCell ref="BV86:BX86"/>
    <mergeCell ref="BV87:BX87"/>
    <mergeCell ref="BY87:CA87"/>
    <mergeCell ref="CB87:CD87"/>
    <mergeCell ref="C88:E88"/>
    <mergeCell ref="F88:I88"/>
    <mergeCell ref="J88:L88"/>
    <mergeCell ref="M88:O88"/>
    <mergeCell ref="P88:S88"/>
    <mergeCell ref="T88:V88"/>
    <mergeCell ref="W88:X88"/>
    <mergeCell ref="AA88:AB88"/>
    <mergeCell ref="AE88:AF88"/>
    <mergeCell ref="AG88:AJ88"/>
    <mergeCell ref="AQ88:AS88"/>
    <mergeCell ref="AX88:AY88"/>
    <mergeCell ref="BA88:BD88"/>
    <mergeCell ref="BE88:BG88"/>
    <mergeCell ref="BH88:BJ88"/>
    <mergeCell ref="BK88:BN88"/>
    <mergeCell ref="BO88:BR88"/>
    <mergeCell ref="BS88:BU88"/>
    <mergeCell ref="BV88:BX88"/>
    <mergeCell ref="BY88:CA88"/>
    <mergeCell ref="CB88:CD88"/>
    <mergeCell ref="AG87:AJ87"/>
    <mergeCell ref="AQ87:AS87"/>
    <mergeCell ref="AX87:AY87"/>
    <mergeCell ref="BA87:BD87"/>
    <mergeCell ref="BE87:BG87"/>
    <mergeCell ref="BH87:BJ87"/>
    <mergeCell ref="BK87:BN87"/>
    <mergeCell ref="BO87:BR87"/>
    <mergeCell ref="BY90:CA90"/>
    <mergeCell ref="CB90:CD90"/>
    <mergeCell ref="AG89:AJ89"/>
    <mergeCell ref="AQ89:AS89"/>
    <mergeCell ref="AX89:AY89"/>
    <mergeCell ref="BA89:BD89"/>
    <mergeCell ref="BE89:BG89"/>
    <mergeCell ref="BH89:BJ89"/>
    <mergeCell ref="BK89:BN89"/>
    <mergeCell ref="BO89:BR89"/>
    <mergeCell ref="BS89:BU89"/>
    <mergeCell ref="C89:E89"/>
    <mergeCell ref="F89:I89"/>
    <mergeCell ref="J89:L89"/>
    <mergeCell ref="M89:O89"/>
    <mergeCell ref="P89:S89"/>
    <mergeCell ref="T89:V89"/>
    <mergeCell ref="W89:X89"/>
    <mergeCell ref="AA89:AB89"/>
    <mergeCell ref="AE89:AF89"/>
    <mergeCell ref="BS91:BU91"/>
    <mergeCell ref="C91:E91"/>
    <mergeCell ref="F91:I91"/>
    <mergeCell ref="J91:L91"/>
    <mergeCell ref="M91:O91"/>
    <mergeCell ref="P91:S91"/>
    <mergeCell ref="T91:V91"/>
    <mergeCell ref="W91:X91"/>
    <mergeCell ref="AA91:AB91"/>
    <mergeCell ref="AE91:AF91"/>
    <mergeCell ref="BV89:BX89"/>
    <mergeCell ref="BY89:CA89"/>
    <mergeCell ref="CB89:CD89"/>
    <mergeCell ref="C90:E90"/>
    <mergeCell ref="F90:I90"/>
    <mergeCell ref="J90:L90"/>
    <mergeCell ref="M90:O90"/>
    <mergeCell ref="P90:S90"/>
    <mergeCell ref="T90:V90"/>
    <mergeCell ref="W90:X90"/>
    <mergeCell ref="AA90:AB90"/>
    <mergeCell ref="AE90:AF90"/>
    <mergeCell ref="AG90:AJ90"/>
    <mergeCell ref="AQ90:AS90"/>
    <mergeCell ref="AX90:AY90"/>
    <mergeCell ref="BA90:BD90"/>
    <mergeCell ref="BE90:BG90"/>
    <mergeCell ref="BH90:BJ90"/>
    <mergeCell ref="BK90:BN90"/>
    <mergeCell ref="BO90:BR90"/>
    <mergeCell ref="BS90:BU90"/>
    <mergeCell ref="BV90:BX90"/>
    <mergeCell ref="BV91:BX91"/>
    <mergeCell ref="BY91:CA91"/>
    <mergeCell ref="CB91:CD91"/>
    <mergeCell ref="C92:E92"/>
    <mergeCell ref="F92:I92"/>
    <mergeCell ref="J92:L92"/>
    <mergeCell ref="M92:O92"/>
    <mergeCell ref="P92:S92"/>
    <mergeCell ref="T92:V92"/>
    <mergeCell ref="W92:X92"/>
    <mergeCell ref="AA92:AB92"/>
    <mergeCell ref="AE92:AF92"/>
    <mergeCell ref="AG92:AJ92"/>
    <mergeCell ref="AQ92:AS92"/>
    <mergeCell ref="AX92:AY92"/>
    <mergeCell ref="BA92:BD92"/>
    <mergeCell ref="BE92:BG92"/>
    <mergeCell ref="BH92:BJ92"/>
    <mergeCell ref="BK92:BN92"/>
    <mergeCell ref="BO92:BR92"/>
    <mergeCell ref="BS92:BU92"/>
    <mergeCell ref="BV92:BX92"/>
    <mergeCell ref="BY92:CA92"/>
    <mergeCell ref="CB92:CD92"/>
    <mergeCell ref="AG91:AJ91"/>
    <mergeCell ref="AQ91:AS91"/>
    <mergeCell ref="AX91:AY91"/>
    <mergeCell ref="BA91:BD91"/>
    <mergeCell ref="BE91:BG91"/>
    <mergeCell ref="BH91:BJ91"/>
    <mergeCell ref="BK91:BN91"/>
    <mergeCell ref="BO91:BR91"/>
    <mergeCell ref="BY94:CA94"/>
    <mergeCell ref="CB94:CD94"/>
    <mergeCell ref="AG93:AJ93"/>
    <mergeCell ref="AQ93:AS93"/>
    <mergeCell ref="AX93:AY93"/>
    <mergeCell ref="BA93:BD93"/>
    <mergeCell ref="BE93:BG93"/>
    <mergeCell ref="BH93:BJ93"/>
    <mergeCell ref="BK93:BN93"/>
    <mergeCell ref="BO93:BR93"/>
    <mergeCell ref="BS93:BU93"/>
    <mergeCell ref="C93:E93"/>
    <mergeCell ref="F93:I93"/>
    <mergeCell ref="J93:L93"/>
    <mergeCell ref="M93:O93"/>
    <mergeCell ref="P93:S93"/>
    <mergeCell ref="T93:V93"/>
    <mergeCell ref="W93:X93"/>
    <mergeCell ref="AA93:AB93"/>
    <mergeCell ref="AE93:AF93"/>
    <mergeCell ref="BS95:BU95"/>
    <mergeCell ref="C95:E95"/>
    <mergeCell ref="F95:I95"/>
    <mergeCell ref="J95:L95"/>
    <mergeCell ref="M95:O95"/>
    <mergeCell ref="P95:S95"/>
    <mergeCell ref="T95:V95"/>
    <mergeCell ref="W95:X95"/>
    <mergeCell ref="AA95:AB95"/>
    <mergeCell ref="AE95:AF95"/>
    <mergeCell ref="BV93:BX93"/>
    <mergeCell ref="BY93:CA93"/>
    <mergeCell ref="CB93:CD93"/>
    <mergeCell ref="C94:E94"/>
    <mergeCell ref="F94:I94"/>
    <mergeCell ref="J94:L94"/>
    <mergeCell ref="M94:O94"/>
    <mergeCell ref="P94:S94"/>
    <mergeCell ref="T94:V94"/>
    <mergeCell ref="W94:X94"/>
    <mergeCell ref="AA94:AB94"/>
    <mergeCell ref="AE94:AF94"/>
    <mergeCell ref="AG94:AJ94"/>
    <mergeCell ref="AQ94:AS94"/>
    <mergeCell ref="AX94:AY94"/>
    <mergeCell ref="BA94:BD94"/>
    <mergeCell ref="BE94:BG94"/>
    <mergeCell ref="BH94:BJ94"/>
    <mergeCell ref="BK94:BN94"/>
    <mergeCell ref="BO94:BR94"/>
    <mergeCell ref="BS94:BU94"/>
    <mergeCell ref="BV94:BX94"/>
    <mergeCell ref="BV95:BX95"/>
    <mergeCell ref="BY95:CA95"/>
    <mergeCell ref="CB95:CD95"/>
    <mergeCell ref="C96:E96"/>
    <mergeCell ref="F96:I96"/>
    <mergeCell ref="J96:L96"/>
    <mergeCell ref="M96:O96"/>
    <mergeCell ref="P96:S96"/>
    <mergeCell ref="T96:V96"/>
    <mergeCell ref="W96:X96"/>
    <mergeCell ref="AA96:AB96"/>
    <mergeCell ref="AE96:AF96"/>
    <mergeCell ref="AG96:AJ96"/>
    <mergeCell ref="AQ96:AS96"/>
    <mergeCell ref="AX96:AY96"/>
    <mergeCell ref="BA96:BD96"/>
    <mergeCell ref="BE96:BG96"/>
    <mergeCell ref="BH96:BJ96"/>
    <mergeCell ref="BK96:BN96"/>
    <mergeCell ref="BO96:BR96"/>
    <mergeCell ref="BS96:BU96"/>
    <mergeCell ref="BV96:BX96"/>
    <mergeCell ref="BY96:CA96"/>
    <mergeCell ref="CB96:CD96"/>
    <mergeCell ref="AG95:AJ95"/>
    <mergeCell ref="AQ95:AS95"/>
    <mergeCell ref="AX95:AY95"/>
    <mergeCell ref="BA95:BD95"/>
    <mergeCell ref="BE95:BG95"/>
    <mergeCell ref="BH95:BJ95"/>
    <mergeCell ref="BK95:BN95"/>
    <mergeCell ref="BO95:BR95"/>
    <mergeCell ref="BY98:CA98"/>
    <mergeCell ref="CB98:CD98"/>
    <mergeCell ref="AG97:AJ97"/>
    <mergeCell ref="AQ97:AS97"/>
    <mergeCell ref="AX97:AY97"/>
    <mergeCell ref="BA97:BD97"/>
    <mergeCell ref="BE97:BG97"/>
    <mergeCell ref="BH97:BJ97"/>
    <mergeCell ref="BK97:BN97"/>
    <mergeCell ref="BO97:BR97"/>
    <mergeCell ref="BS97:BU97"/>
    <mergeCell ref="C97:E97"/>
    <mergeCell ref="F97:I97"/>
    <mergeCell ref="J97:L97"/>
    <mergeCell ref="M97:O97"/>
    <mergeCell ref="P97:S97"/>
    <mergeCell ref="T97:V97"/>
    <mergeCell ref="W97:X97"/>
    <mergeCell ref="AA97:AB97"/>
    <mergeCell ref="AE97:AF97"/>
    <mergeCell ref="BS99:BU99"/>
    <mergeCell ref="C99:E99"/>
    <mergeCell ref="F99:I99"/>
    <mergeCell ref="J99:L99"/>
    <mergeCell ref="M99:O99"/>
    <mergeCell ref="P99:S99"/>
    <mergeCell ref="T99:V99"/>
    <mergeCell ref="W99:X99"/>
    <mergeCell ref="AA99:AB99"/>
    <mergeCell ref="AE99:AF99"/>
    <mergeCell ref="BV97:BX97"/>
    <mergeCell ref="BY97:CA97"/>
    <mergeCell ref="CB97:CD97"/>
    <mergeCell ref="C98:E98"/>
    <mergeCell ref="F98:I98"/>
    <mergeCell ref="J98:L98"/>
    <mergeCell ref="M98:O98"/>
    <mergeCell ref="P98:S98"/>
    <mergeCell ref="T98:V98"/>
    <mergeCell ref="W98:X98"/>
    <mergeCell ref="AA98:AB98"/>
    <mergeCell ref="AE98:AF98"/>
    <mergeCell ref="AG98:AJ98"/>
    <mergeCell ref="AQ98:AS98"/>
    <mergeCell ref="AX98:AY98"/>
    <mergeCell ref="BA98:BD98"/>
    <mergeCell ref="BE98:BG98"/>
    <mergeCell ref="BH98:BJ98"/>
    <mergeCell ref="BK98:BN98"/>
    <mergeCell ref="BO98:BR98"/>
    <mergeCell ref="BS98:BU98"/>
    <mergeCell ref="BV98:BX98"/>
    <mergeCell ref="BV99:BX99"/>
    <mergeCell ref="BY99:CA99"/>
    <mergeCell ref="CB99:CD99"/>
    <mergeCell ref="C100:E100"/>
    <mergeCell ref="F100:I100"/>
    <mergeCell ref="J100:L100"/>
    <mergeCell ref="M100:O100"/>
    <mergeCell ref="P100:S100"/>
    <mergeCell ref="T100:V100"/>
    <mergeCell ref="W100:X100"/>
    <mergeCell ref="AA100:AB100"/>
    <mergeCell ref="AE100:AF100"/>
    <mergeCell ref="AG100:AJ100"/>
    <mergeCell ref="AQ100:AS100"/>
    <mergeCell ref="AX100:AY100"/>
    <mergeCell ref="BA100:BD100"/>
    <mergeCell ref="BE100:BG100"/>
    <mergeCell ref="BH100:BJ100"/>
    <mergeCell ref="BK100:BN100"/>
    <mergeCell ref="BO100:BR100"/>
    <mergeCell ref="BS100:BU100"/>
    <mergeCell ref="BV100:BX100"/>
    <mergeCell ref="BY100:CA100"/>
    <mergeCell ref="CB100:CD100"/>
    <mergeCell ref="AG99:AJ99"/>
    <mergeCell ref="AQ99:AS99"/>
    <mergeCell ref="AX99:AY99"/>
    <mergeCell ref="BA99:BD99"/>
    <mergeCell ref="BE99:BG99"/>
    <mergeCell ref="BH99:BJ99"/>
    <mergeCell ref="BK99:BN99"/>
    <mergeCell ref="BO99:BR99"/>
    <mergeCell ref="BY102:CA102"/>
    <mergeCell ref="CB102:CD102"/>
    <mergeCell ref="AG101:AJ101"/>
    <mergeCell ref="AQ101:AS101"/>
    <mergeCell ref="AX101:AY101"/>
    <mergeCell ref="BA101:BD101"/>
    <mergeCell ref="BE101:BG101"/>
    <mergeCell ref="BH101:BJ101"/>
    <mergeCell ref="BK101:BN101"/>
    <mergeCell ref="BO101:BR101"/>
    <mergeCell ref="BS101:BU101"/>
    <mergeCell ref="C101:E101"/>
    <mergeCell ref="F101:I101"/>
    <mergeCell ref="J101:L101"/>
    <mergeCell ref="M101:O101"/>
    <mergeCell ref="P101:S101"/>
    <mergeCell ref="T101:V101"/>
    <mergeCell ref="W101:X101"/>
    <mergeCell ref="AA101:AB101"/>
    <mergeCell ref="AE101:AF101"/>
    <mergeCell ref="BS103:BU103"/>
    <mergeCell ref="C103:E103"/>
    <mergeCell ref="F103:I103"/>
    <mergeCell ref="J103:L103"/>
    <mergeCell ref="M103:O103"/>
    <mergeCell ref="P103:S103"/>
    <mergeCell ref="T103:V103"/>
    <mergeCell ref="W103:X103"/>
    <mergeCell ref="AA103:AB103"/>
    <mergeCell ref="AE103:AF103"/>
    <mergeCell ref="BV101:BX101"/>
    <mergeCell ref="BY101:CA101"/>
    <mergeCell ref="CB101:CD101"/>
    <mergeCell ref="C102:E102"/>
    <mergeCell ref="F102:I102"/>
    <mergeCell ref="J102:L102"/>
    <mergeCell ref="M102:O102"/>
    <mergeCell ref="P102:S102"/>
    <mergeCell ref="T102:V102"/>
    <mergeCell ref="W102:X102"/>
    <mergeCell ref="AA102:AB102"/>
    <mergeCell ref="AE102:AF102"/>
    <mergeCell ref="AG102:AJ102"/>
    <mergeCell ref="AQ102:AS102"/>
    <mergeCell ref="AX102:AY102"/>
    <mergeCell ref="BA102:BD102"/>
    <mergeCell ref="BE102:BG102"/>
    <mergeCell ref="BH102:BJ102"/>
    <mergeCell ref="BK102:BN102"/>
    <mergeCell ref="BO102:BR102"/>
    <mergeCell ref="BS102:BU102"/>
    <mergeCell ref="BV102:BX102"/>
    <mergeCell ref="BV103:BX103"/>
    <mergeCell ref="BY103:CA103"/>
    <mergeCell ref="CB103:CD103"/>
    <mergeCell ref="C104:E104"/>
    <mergeCell ref="F104:I104"/>
    <mergeCell ref="J104:L104"/>
    <mergeCell ref="M104:O104"/>
    <mergeCell ref="P104:S104"/>
    <mergeCell ref="T104:V104"/>
    <mergeCell ref="W104:X104"/>
    <mergeCell ref="AA104:AB104"/>
    <mergeCell ref="AE104:AF104"/>
    <mergeCell ref="AG104:AJ104"/>
    <mergeCell ref="AQ104:AS104"/>
    <mergeCell ref="AX104:AY104"/>
    <mergeCell ref="BA104:BD104"/>
    <mergeCell ref="BE104:BG104"/>
    <mergeCell ref="BH104:BJ104"/>
    <mergeCell ref="BK104:BN104"/>
    <mergeCell ref="BO104:BR104"/>
    <mergeCell ref="BS104:BU104"/>
    <mergeCell ref="BV104:BX104"/>
    <mergeCell ref="BY104:CA104"/>
    <mergeCell ref="CB104:CD104"/>
    <mergeCell ref="AG103:AJ103"/>
    <mergeCell ref="AQ103:AS103"/>
    <mergeCell ref="AX103:AY103"/>
    <mergeCell ref="BA103:BD103"/>
    <mergeCell ref="BE103:BG103"/>
    <mergeCell ref="BH103:BJ103"/>
    <mergeCell ref="BK103:BN103"/>
    <mergeCell ref="BO103:BR103"/>
    <mergeCell ref="BY106:CA106"/>
    <mergeCell ref="CB106:CD106"/>
    <mergeCell ref="AG105:AJ105"/>
    <mergeCell ref="AQ105:AS105"/>
    <mergeCell ref="AX105:AY105"/>
    <mergeCell ref="BA105:BD105"/>
    <mergeCell ref="BE105:BG105"/>
    <mergeCell ref="BH105:BJ105"/>
    <mergeCell ref="BK105:BN105"/>
    <mergeCell ref="BO105:BR105"/>
    <mergeCell ref="BS105:BU105"/>
    <mergeCell ref="C105:E105"/>
    <mergeCell ref="F105:I105"/>
    <mergeCell ref="J105:L105"/>
    <mergeCell ref="M105:O105"/>
    <mergeCell ref="P105:S105"/>
    <mergeCell ref="T105:V105"/>
    <mergeCell ref="W105:X105"/>
    <mergeCell ref="AA105:AB105"/>
    <mergeCell ref="AE105:AF105"/>
    <mergeCell ref="BS107:BU107"/>
    <mergeCell ref="C107:E107"/>
    <mergeCell ref="F107:I107"/>
    <mergeCell ref="J107:L107"/>
    <mergeCell ref="M107:O107"/>
    <mergeCell ref="P107:S107"/>
    <mergeCell ref="T107:V107"/>
    <mergeCell ref="W107:X107"/>
    <mergeCell ref="AA107:AB107"/>
    <mergeCell ref="AE107:AF107"/>
    <mergeCell ref="BV105:BX105"/>
    <mergeCell ref="BY105:CA105"/>
    <mergeCell ref="CB105:CD105"/>
    <mergeCell ref="C106:E106"/>
    <mergeCell ref="F106:I106"/>
    <mergeCell ref="J106:L106"/>
    <mergeCell ref="M106:O106"/>
    <mergeCell ref="P106:S106"/>
    <mergeCell ref="T106:V106"/>
    <mergeCell ref="W106:X106"/>
    <mergeCell ref="AA106:AB106"/>
    <mergeCell ref="AE106:AF106"/>
    <mergeCell ref="AG106:AJ106"/>
    <mergeCell ref="AQ106:AS106"/>
    <mergeCell ref="AX106:AY106"/>
    <mergeCell ref="BA106:BD106"/>
    <mergeCell ref="BE106:BG106"/>
    <mergeCell ref="BH106:BJ106"/>
    <mergeCell ref="BK106:BN106"/>
    <mergeCell ref="BO106:BR106"/>
    <mergeCell ref="BS106:BU106"/>
    <mergeCell ref="BV106:BX106"/>
    <mergeCell ref="BV107:BX107"/>
    <mergeCell ref="BY107:CA107"/>
    <mergeCell ref="CB107:CD107"/>
    <mergeCell ref="C108:E108"/>
    <mergeCell ref="F108:I108"/>
    <mergeCell ref="J108:L108"/>
    <mergeCell ref="M108:O108"/>
    <mergeCell ref="P108:S108"/>
    <mergeCell ref="T108:V108"/>
    <mergeCell ref="W108:X108"/>
    <mergeCell ref="AA108:AB108"/>
    <mergeCell ref="AE108:AF108"/>
    <mergeCell ref="AG108:AJ108"/>
    <mergeCell ref="AQ108:AS108"/>
    <mergeCell ref="AX108:AY108"/>
    <mergeCell ref="BA108:BD108"/>
    <mergeCell ref="BE108:BG108"/>
    <mergeCell ref="BH108:BJ108"/>
    <mergeCell ref="BK108:BN108"/>
    <mergeCell ref="BO108:BR108"/>
    <mergeCell ref="BS108:BU108"/>
    <mergeCell ref="BV108:BX108"/>
    <mergeCell ref="BY108:CA108"/>
    <mergeCell ref="CB108:CD108"/>
    <mergeCell ref="AG107:AJ107"/>
    <mergeCell ref="AQ107:AS107"/>
    <mergeCell ref="AX107:AY107"/>
    <mergeCell ref="BA107:BD107"/>
    <mergeCell ref="BE107:BG107"/>
    <mergeCell ref="BH107:BJ107"/>
    <mergeCell ref="BK107:BN107"/>
    <mergeCell ref="BO107:BR107"/>
    <mergeCell ref="BY110:CA110"/>
    <mergeCell ref="CB110:CD110"/>
    <mergeCell ref="AG109:AJ109"/>
    <mergeCell ref="AQ109:AS109"/>
    <mergeCell ref="AX109:AY109"/>
    <mergeCell ref="BA109:BD109"/>
    <mergeCell ref="BE109:BG109"/>
    <mergeCell ref="BH109:BJ109"/>
    <mergeCell ref="BK109:BN109"/>
    <mergeCell ref="BO109:BR109"/>
    <mergeCell ref="BS109:BU109"/>
    <mergeCell ref="C109:E109"/>
    <mergeCell ref="F109:I109"/>
    <mergeCell ref="J109:L109"/>
    <mergeCell ref="M109:O109"/>
    <mergeCell ref="P109:S109"/>
    <mergeCell ref="T109:V109"/>
    <mergeCell ref="W109:X109"/>
    <mergeCell ref="AA109:AB109"/>
    <mergeCell ref="AE109:AF109"/>
    <mergeCell ref="BS111:BU111"/>
    <mergeCell ref="C111:E111"/>
    <mergeCell ref="F111:I111"/>
    <mergeCell ref="J111:L111"/>
    <mergeCell ref="M111:O111"/>
    <mergeCell ref="P111:S111"/>
    <mergeCell ref="T111:V111"/>
    <mergeCell ref="W111:X111"/>
    <mergeCell ref="AA111:AB111"/>
    <mergeCell ref="AE111:AF111"/>
    <mergeCell ref="BV109:BX109"/>
    <mergeCell ref="BY109:CA109"/>
    <mergeCell ref="CB109:CD109"/>
    <mergeCell ref="C110:E110"/>
    <mergeCell ref="F110:I110"/>
    <mergeCell ref="J110:L110"/>
    <mergeCell ref="M110:O110"/>
    <mergeCell ref="P110:S110"/>
    <mergeCell ref="T110:V110"/>
    <mergeCell ref="W110:X110"/>
    <mergeCell ref="AA110:AB110"/>
    <mergeCell ref="AE110:AF110"/>
    <mergeCell ref="AG110:AJ110"/>
    <mergeCell ref="AQ110:AS110"/>
    <mergeCell ref="AX110:AY110"/>
    <mergeCell ref="BA110:BD110"/>
    <mergeCell ref="BE110:BG110"/>
    <mergeCell ref="BH110:BJ110"/>
    <mergeCell ref="BK110:BN110"/>
    <mergeCell ref="BO110:BR110"/>
    <mergeCell ref="BS110:BU110"/>
    <mergeCell ref="BV110:BX110"/>
    <mergeCell ref="BV111:BX111"/>
    <mergeCell ref="BY111:CA111"/>
    <mergeCell ref="CB111:CD111"/>
    <mergeCell ref="C112:E112"/>
    <mergeCell ref="F112:I112"/>
    <mergeCell ref="J112:L112"/>
    <mergeCell ref="M112:O112"/>
    <mergeCell ref="P112:S112"/>
    <mergeCell ref="T112:V112"/>
    <mergeCell ref="W112:X112"/>
    <mergeCell ref="AA112:AB112"/>
    <mergeCell ref="AE112:AF112"/>
    <mergeCell ref="AG112:AJ112"/>
    <mergeCell ref="AQ112:AS112"/>
    <mergeCell ref="AX112:AY112"/>
    <mergeCell ref="BA112:BD112"/>
    <mergeCell ref="BE112:BG112"/>
    <mergeCell ref="BH112:BJ112"/>
    <mergeCell ref="BK112:BN112"/>
    <mergeCell ref="BO112:BR112"/>
    <mergeCell ref="BS112:BU112"/>
    <mergeCell ref="BV112:BX112"/>
    <mergeCell ref="BY112:CA112"/>
    <mergeCell ref="CB112:CD112"/>
    <mergeCell ref="AG111:AJ111"/>
    <mergeCell ref="AQ111:AS111"/>
    <mergeCell ref="AX111:AY111"/>
    <mergeCell ref="BA111:BD111"/>
    <mergeCell ref="BE111:BG111"/>
    <mergeCell ref="BH111:BJ111"/>
    <mergeCell ref="BK111:BN111"/>
    <mergeCell ref="BO111:BR111"/>
    <mergeCell ref="BY114:CA114"/>
    <mergeCell ref="CB114:CD114"/>
    <mergeCell ref="AG113:AJ113"/>
    <mergeCell ref="AQ113:AS113"/>
    <mergeCell ref="AX113:AY113"/>
    <mergeCell ref="BA113:BD113"/>
    <mergeCell ref="BE113:BG113"/>
    <mergeCell ref="BH113:BJ113"/>
    <mergeCell ref="BK113:BN113"/>
    <mergeCell ref="BO113:BR113"/>
    <mergeCell ref="BS113:BU113"/>
    <mergeCell ref="C113:E113"/>
    <mergeCell ref="F113:I113"/>
    <mergeCell ref="J113:L113"/>
    <mergeCell ref="M113:O113"/>
    <mergeCell ref="P113:S113"/>
    <mergeCell ref="T113:V113"/>
    <mergeCell ref="W113:X113"/>
    <mergeCell ref="AA113:AB113"/>
    <mergeCell ref="AE113:AF113"/>
    <mergeCell ref="BS115:BU115"/>
    <mergeCell ref="C115:E115"/>
    <mergeCell ref="F115:I115"/>
    <mergeCell ref="J115:L115"/>
    <mergeCell ref="M115:O115"/>
    <mergeCell ref="P115:S115"/>
    <mergeCell ref="T115:V115"/>
    <mergeCell ref="W115:X115"/>
    <mergeCell ref="AA115:AB115"/>
    <mergeCell ref="AE115:AF115"/>
    <mergeCell ref="BV113:BX113"/>
    <mergeCell ref="BY113:CA113"/>
    <mergeCell ref="CB113:CD113"/>
    <mergeCell ref="C114:E114"/>
    <mergeCell ref="F114:I114"/>
    <mergeCell ref="J114:L114"/>
    <mergeCell ref="M114:O114"/>
    <mergeCell ref="P114:S114"/>
    <mergeCell ref="T114:V114"/>
    <mergeCell ref="W114:X114"/>
    <mergeCell ref="AA114:AB114"/>
    <mergeCell ref="AE114:AF114"/>
    <mergeCell ref="AG114:AJ114"/>
    <mergeCell ref="AQ114:AS114"/>
    <mergeCell ref="AX114:AY114"/>
    <mergeCell ref="BA114:BD114"/>
    <mergeCell ref="BE114:BG114"/>
    <mergeCell ref="BH114:BJ114"/>
    <mergeCell ref="BK114:BN114"/>
    <mergeCell ref="BO114:BR114"/>
    <mergeCell ref="BS114:BU114"/>
    <mergeCell ref="BV114:BX114"/>
    <mergeCell ref="BV115:BX115"/>
    <mergeCell ref="BY115:CA115"/>
    <mergeCell ref="CB115:CD115"/>
    <mergeCell ref="C116:E116"/>
    <mergeCell ref="F116:I116"/>
    <mergeCell ref="J116:L116"/>
    <mergeCell ref="M116:O116"/>
    <mergeCell ref="P116:S116"/>
    <mergeCell ref="T116:V116"/>
    <mergeCell ref="W116:X116"/>
    <mergeCell ref="AA116:AB116"/>
    <mergeCell ref="AE116:AF116"/>
    <mergeCell ref="AG116:AJ116"/>
    <mergeCell ref="AQ116:AS116"/>
    <mergeCell ref="AX116:AY116"/>
    <mergeCell ref="BA116:BD116"/>
    <mergeCell ref="BE116:BG116"/>
    <mergeCell ref="BH116:BJ116"/>
    <mergeCell ref="BK116:BN116"/>
    <mergeCell ref="BO116:BR116"/>
    <mergeCell ref="BS116:BU116"/>
    <mergeCell ref="BV116:BX116"/>
    <mergeCell ref="BY116:CA116"/>
    <mergeCell ref="CB116:CD116"/>
    <mergeCell ref="AG115:AJ115"/>
    <mergeCell ref="AQ115:AS115"/>
    <mergeCell ref="AX115:AY115"/>
    <mergeCell ref="BA115:BD115"/>
    <mergeCell ref="BE115:BG115"/>
    <mergeCell ref="BH115:BJ115"/>
    <mergeCell ref="BK115:BN115"/>
    <mergeCell ref="BO115:BR115"/>
  </mergeCells>
  <conditionalFormatting sqref="AC34">
    <cfRule type="cellIs" dxfId="2908" priority="4889" operator="equal">
      <formula>"Catastrófico"</formula>
    </cfRule>
    <cfRule type="cellIs" dxfId="2907" priority="4890" operator="equal">
      <formula>"Mayor"</formula>
    </cfRule>
    <cfRule type="cellIs" dxfId="2906" priority="4891" operator="equal">
      <formula>"Moderado"</formula>
    </cfRule>
    <cfRule type="cellIs" dxfId="2905" priority="4892" operator="equal">
      <formula>"Menor"</formula>
    </cfRule>
    <cfRule type="cellIs" dxfId="2904" priority="4893" operator="equal">
      <formula>"Leve"</formula>
    </cfRule>
  </conditionalFormatting>
  <conditionalFormatting sqref="AC37:AC39">
    <cfRule type="cellIs" dxfId="2903" priority="4800" operator="equal">
      <formula>"Catastrófico"</formula>
    </cfRule>
    <cfRule type="cellIs" dxfId="2902" priority="4801" operator="equal">
      <formula>"Mayor"</formula>
    </cfRule>
    <cfRule type="cellIs" dxfId="2901" priority="4802" operator="equal">
      <formula>"Moderado"</formula>
    </cfRule>
    <cfRule type="cellIs" dxfId="2900" priority="4803" operator="equal">
      <formula>"Menor"</formula>
    </cfRule>
    <cfRule type="cellIs" dxfId="2899" priority="4804" operator="equal">
      <formula>"Leve"</formula>
    </cfRule>
  </conditionalFormatting>
  <conditionalFormatting sqref="Y32">
    <cfRule type="cellIs" dxfId="2898" priority="4940" operator="equal">
      <formula>"Muy Alta"</formula>
    </cfRule>
    <cfRule type="cellIs" dxfId="2897" priority="4941" operator="equal">
      <formula>"Alta"</formula>
    </cfRule>
    <cfRule type="cellIs" dxfId="2896" priority="4942" operator="equal">
      <formula>"Media"</formula>
    </cfRule>
    <cfRule type="cellIs" dxfId="2895" priority="4943" operator="equal">
      <formula>"Baja"</formula>
    </cfRule>
    <cfRule type="cellIs" dxfId="2894" priority="4944" operator="equal">
      <formula>"Muy Baja"</formula>
    </cfRule>
  </conditionalFormatting>
  <conditionalFormatting sqref="AE32">
    <cfRule type="cellIs" dxfId="2893" priority="4936" operator="equal">
      <formula>"Extremo"</formula>
    </cfRule>
    <cfRule type="cellIs" dxfId="2892" priority="4937" operator="equal">
      <formula>"Alto"</formula>
    </cfRule>
    <cfRule type="cellIs" dxfId="2891" priority="4938" operator="equal">
      <formula>"Moderado"</formula>
    </cfRule>
    <cfRule type="cellIs" dxfId="2890" priority="4939" operator="equal">
      <formula>"Bajo"</formula>
    </cfRule>
  </conditionalFormatting>
  <conditionalFormatting sqref="AT32">
    <cfRule type="cellIs" dxfId="2889" priority="4931" operator="equal">
      <formula>"Muy Alta"</formula>
    </cfRule>
    <cfRule type="cellIs" dxfId="2888" priority="4932" operator="equal">
      <formula>"Alta"</formula>
    </cfRule>
    <cfRule type="cellIs" dxfId="2887" priority="4933" operator="equal">
      <formula>"Media"</formula>
    </cfRule>
    <cfRule type="cellIs" dxfId="2886" priority="4934" operator="equal">
      <formula>"Baja"</formula>
    </cfRule>
    <cfRule type="cellIs" dxfId="2885" priority="4935" operator="equal">
      <formula>"Muy Baja"</formula>
    </cfRule>
  </conditionalFormatting>
  <conditionalFormatting sqref="AC32">
    <cfRule type="cellIs" dxfId="2884" priority="4945" operator="equal">
      <formula>"Catastrófico"</formula>
    </cfRule>
    <cfRule type="cellIs" dxfId="2883" priority="4946" operator="equal">
      <formula>"Mayor"</formula>
    </cfRule>
    <cfRule type="cellIs" dxfId="2882" priority="4947" operator="equal">
      <formula>"Moderado"</formula>
    </cfRule>
    <cfRule type="cellIs" dxfId="2881" priority="4948" operator="equal">
      <formula>"Menor"</formula>
    </cfRule>
    <cfRule type="cellIs" dxfId="2880" priority="4949" operator="equal">
      <formula>"Leve"</formula>
    </cfRule>
  </conditionalFormatting>
  <conditionalFormatting sqref="AV32">
    <cfRule type="cellIs" dxfId="2879" priority="4926" operator="equal">
      <formula>"Catastrófico"</formula>
    </cfRule>
    <cfRule type="cellIs" dxfId="2878" priority="4927" operator="equal">
      <formula>"Mayor"</formula>
    </cfRule>
    <cfRule type="cellIs" dxfId="2877" priority="4928" operator="equal">
      <formula>"Moderado"</formula>
    </cfRule>
    <cfRule type="cellIs" dxfId="2876" priority="4929" operator="equal">
      <formula>"Menor"</formula>
    </cfRule>
    <cfRule type="cellIs" dxfId="2875" priority="4930" operator="equal">
      <formula>"Leve"</formula>
    </cfRule>
  </conditionalFormatting>
  <conditionalFormatting sqref="AX32:AY32">
    <cfRule type="cellIs" dxfId="2874" priority="4922" operator="equal">
      <formula>"Catastrófico"</formula>
    </cfRule>
    <cfRule type="cellIs" dxfId="2873" priority="4923" operator="equal">
      <formula>"Alto"</formula>
    </cfRule>
    <cfRule type="cellIs" dxfId="2872" priority="4924" operator="equal">
      <formula>"Moderado"</formula>
    </cfRule>
    <cfRule type="cellIs" dxfId="2871" priority="4925" operator="equal">
      <formula>"Bajo"</formula>
    </cfRule>
  </conditionalFormatting>
  <conditionalFormatting sqref="AC33">
    <cfRule type="cellIs" dxfId="2870" priority="4917" operator="equal">
      <formula>"Catastrófico"</formula>
    </cfRule>
    <cfRule type="cellIs" dxfId="2869" priority="4918" operator="equal">
      <formula>"Mayor"</formula>
    </cfRule>
    <cfRule type="cellIs" dxfId="2868" priority="4919" operator="equal">
      <formula>"Moderado"</formula>
    </cfRule>
    <cfRule type="cellIs" dxfId="2867" priority="4920" operator="equal">
      <formula>"Menor"</formula>
    </cfRule>
    <cfRule type="cellIs" dxfId="2866" priority="4921" operator="equal">
      <formula>"Leve"</formula>
    </cfRule>
  </conditionalFormatting>
  <conditionalFormatting sqref="Y33">
    <cfRule type="cellIs" dxfId="2865" priority="4912" operator="equal">
      <formula>"Muy Alta"</formula>
    </cfRule>
    <cfRule type="cellIs" dxfId="2864" priority="4913" operator="equal">
      <formula>"Alta"</formula>
    </cfRule>
    <cfRule type="cellIs" dxfId="2863" priority="4914" operator="equal">
      <formula>"Media"</formula>
    </cfRule>
    <cfRule type="cellIs" dxfId="2862" priority="4915" operator="equal">
      <formula>"Baja"</formula>
    </cfRule>
    <cfRule type="cellIs" dxfId="2861" priority="4916" operator="equal">
      <formula>"Muy Baja"</formula>
    </cfRule>
  </conditionalFormatting>
  <conditionalFormatting sqref="AE33">
    <cfRule type="cellIs" dxfId="2860" priority="4908" operator="equal">
      <formula>"Extremo"</formula>
    </cfRule>
    <cfRule type="cellIs" dxfId="2859" priority="4909" operator="equal">
      <formula>"Alto"</formula>
    </cfRule>
    <cfRule type="cellIs" dxfId="2858" priority="4910" operator="equal">
      <formula>"Moderado"</formula>
    </cfRule>
    <cfRule type="cellIs" dxfId="2857" priority="4911" operator="equal">
      <formula>"Bajo"</formula>
    </cfRule>
  </conditionalFormatting>
  <conditionalFormatting sqref="AT33">
    <cfRule type="cellIs" dxfId="2856" priority="4903" operator="equal">
      <formula>"Muy Alta"</formula>
    </cfRule>
    <cfRule type="cellIs" dxfId="2855" priority="4904" operator="equal">
      <formula>"Alta"</formula>
    </cfRule>
    <cfRule type="cellIs" dxfId="2854" priority="4905" operator="equal">
      <formula>"Media"</formula>
    </cfRule>
    <cfRule type="cellIs" dxfId="2853" priority="4906" operator="equal">
      <formula>"Baja"</formula>
    </cfRule>
    <cfRule type="cellIs" dxfId="2852" priority="4907" operator="equal">
      <formula>"Muy Baja"</formula>
    </cfRule>
  </conditionalFormatting>
  <conditionalFormatting sqref="AV33">
    <cfRule type="cellIs" dxfId="2851" priority="4898" operator="equal">
      <formula>"Catastrófico"</formula>
    </cfRule>
    <cfRule type="cellIs" dxfId="2850" priority="4899" operator="equal">
      <formula>"Mayor"</formula>
    </cfRule>
    <cfRule type="cellIs" dxfId="2849" priority="4900" operator="equal">
      <formula>"Moderado"</formula>
    </cfRule>
    <cfRule type="cellIs" dxfId="2848" priority="4901" operator="equal">
      <formula>"Menor"</formula>
    </cfRule>
    <cfRule type="cellIs" dxfId="2847" priority="4902" operator="equal">
      <formula>"Leve"</formula>
    </cfRule>
  </conditionalFormatting>
  <conditionalFormatting sqref="AX33:AY33">
    <cfRule type="cellIs" dxfId="2846" priority="4894" operator="equal">
      <formula>"Catastrófico"</formula>
    </cfRule>
    <cfRule type="cellIs" dxfId="2845" priority="4895" operator="equal">
      <formula>"Alto"</formula>
    </cfRule>
    <cfRule type="cellIs" dxfId="2844" priority="4896" operator="equal">
      <formula>"Moderado"</formula>
    </cfRule>
    <cfRule type="cellIs" dxfId="2843" priority="4897" operator="equal">
      <formula>"Bajo"</formula>
    </cfRule>
  </conditionalFormatting>
  <conditionalFormatting sqref="Y34">
    <cfRule type="cellIs" dxfId="2842" priority="4884" operator="equal">
      <formula>"Muy Alta"</formula>
    </cfRule>
    <cfRule type="cellIs" dxfId="2841" priority="4885" operator="equal">
      <formula>"Alta"</formula>
    </cfRule>
    <cfRule type="cellIs" dxfId="2840" priority="4886" operator="equal">
      <formula>"Media"</formula>
    </cfRule>
    <cfRule type="cellIs" dxfId="2839" priority="4887" operator="equal">
      <formula>"Baja"</formula>
    </cfRule>
    <cfRule type="cellIs" dxfId="2838" priority="4888" operator="equal">
      <formula>"Muy Baja"</formula>
    </cfRule>
  </conditionalFormatting>
  <conditionalFormatting sqref="AE34">
    <cfRule type="cellIs" dxfId="2837" priority="4880" operator="equal">
      <formula>"Extremo"</formula>
    </cfRule>
    <cfRule type="cellIs" dxfId="2836" priority="4881" operator="equal">
      <formula>"Alto"</formula>
    </cfRule>
    <cfRule type="cellIs" dxfId="2835" priority="4882" operator="equal">
      <formula>"Moderado"</formula>
    </cfRule>
    <cfRule type="cellIs" dxfId="2834" priority="4883" operator="equal">
      <formula>"Bajo"</formula>
    </cfRule>
  </conditionalFormatting>
  <conditionalFormatting sqref="AT34">
    <cfRule type="cellIs" dxfId="2833" priority="4875" operator="equal">
      <formula>"Muy Alta"</formula>
    </cfRule>
    <cfRule type="cellIs" dxfId="2832" priority="4876" operator="equal">
      <formula>"Alta"</formula>
    </cfRule>
    <cfRule type="cellIs" dxfId="2831" priority="4877" operator="equal">
      <formula>"Media"</formula>
    </cfRule>
    <cfRule type="cellIs" dxfId="2830" priority="4878" operator="equal">
      <formula>"Baja"</formula>
    </cfRule>
    <cfRule type="cellIs" dxfId="2829" priority="4879" operator="equal">
      <formula>"Muy Baja"</formula>
    </cfRule>
  </conditionalFormatting>
  <conditionalFormatting sqref="AV34">
    <cfRule type="cellIs" dxfId="2828" priority="4870" operator="equal">
      <formula>"Catastrófico"</formula>
    </cfRule>
    <cfRule type="cellIs" dxfId="2827" priority="4871" operator="equal">
      <formula>"Mayor"</formula>
    </cfRule>
    <cfRule type="cellIs" dxfId="2826" priority="4872" operator="equal">
      <formula>"Moderado"</formula>
    </cfRule>
    <cfRule type="cellIs" dxfId="2825" priority="4873" operator="equal">
      <formula>"Menor"</formula>
    </cfRule>
    <cfRule type="cellIs" dxfId="2824" priority="4874" operator="equal">
      <formula>"Leve"</formula>
    </cfRule>
  </conditionalFormatting>
  <conditionalFormatting sqref="AX34:AY34">
    <cfRule type="cellIs" dxfId="2823" priority="4866" operator="equal">
      <formula>"Catastrófico"</formula>
    </cfRule>
    <cfRule type="cellIs" dxfId="2822" priority="4867" operator="equal">
      <formula>"Alto"</formula>
    </cfRule>
    <cfRule type="cellIs" dxfId="2821" priority="4868" operator="equal">
      <formula>"Moderado"</formula>
    </cfRule>
    <cfRule type="cellIs" dxfId="2820" priority="4869" operator="equal">
      <formula>"Bajo"</formula>
    </cfRule>
  </conditionalFormatting>
  <conditionalFormatting sqref="AC35">
    <cfRule type="cellIs" dxfId="2819" priority="4861" operator="equal">
      <formula>"Catastrófico"</formula>
    </cfRule>
    <cfRule type="cellIs" dxfId="2818" priority="4862" operator="equal">
      <formula>"Mayor"</formula>
    </cfRule>
    <cfRule type="cellIs" dxfId="2817" priority="4863" operator="equal">
      <formula>"Moderado"</formula>
    </cfRule>
    <cfRule type="cellIs" dxfId="2816" priority="4864" operator="equal">
      <formula>"Menor"</formula>
    </cfRule>
    <cfRule type="cellIs" dxfId="2815" priority="4865" operator="equal">
      <formula>"Leve"</formula>
    </cfRule>
  </conditionalFormatting>
  <conditionalFormatting sqref="Y35">
    <cfRule type="cellIs" dxfId="2814" priority="4856" operator="equal">
      <formula>"Muy Alta"</formula>
    </cfRule>
    <cfRule type="cellIs" dxfId="2813" priority="4857" operator="equal">
      <formula>"Alta"</formula>
    </cfRule>
    <cfRule type="cellIs" dxfId="2812" priority="4858" operator="equal">
      <formula>"Media"</formula>
    </cfRule>
    <cfRule type="cellIs" dxfId="2811" priority="4859" operator="equal">
      <formula>"Baja"</formula>
    </cfRule>
    <cfRule type="cellIs" dxfId="2810" priority="4860" operator="equal">
      <formula>"Muy Baja"</formula>
    </cfRule>
  </conditionalFormatting>
  <conditionalFormatting sqref="AE35">
    <cfRule type="cellIs" dxfId="2809" priority="4852" operator="equal">
      <formula>"Extremo"</formula>
    </cfRule>
    <cfRule type="cellIs" dxfId="2808" priority="4853" operator="equal">
      <formula>"Alto"</formula>
    </cfRule>
    <cfRule type="cellIs" dxfId="2807" priority="4854" operator="equal">
      <formula>"Moderado"</formula>
    </cfRule>
    <cfRule type="cellIs" dxfId="2806" priority="4855" operator="equal">
      <formula>"Bajo"</formula>
    </cfRule>
  </conditionalFormatting>
  <conditionalFormatting sqref="AT35">
    <cfRule type="cellIs" dxfId="2805" priority="4847" operator="equal">
      <formula>"Muy Alta"</formula>
    </cfRule>
    <cfRule type="cellIs" dxfId="2804" priority="4848" operator="equal">
      <formula>"Alta"</formula>
    </cfRule>
    <cfRule type="cellIs" dxfId="2803" priority="4849" operator="equal">
      <formula>"Media"</formula>
    </cfRule>
    <cfRule type="cellIs" dxfId="2802" priority="4850" operator="equal">
      <formula>"Baja"</formula>
    </cfRule>
    <cfRule type="cellIs" dxfId="2801" priority="4851" operator="equal">
      <formula>"Muy Baja"</formula>
    </cfRule>
  </conditionalFormatting>
  <conditionalFormatting sqref="AV35">
    <cfRule type="cellIs" dxfId="2800" priority="4842" operator="equal">
      <formula>"Catastrófico"</formula>
    </cfRule>
    <cfRule type="cellIs" dxfId="2799" priority="4843" operator="equal">
      <formula>"Mayor"</formula>
    </cfRule>
    <cfRule type="cellIs" dxfId="2798" priority="4844" operator="equal">
      <formula>"Moderado"</formula>
    </cfRule>
    <cfRule type="cellIs" dxfId="2797" priority="4845" operator="equal">
      <formula>"Menor"</formula>
    </cfRule>
    <cfRule type="cellIs" dxfId="2796" priority="4846" operator="equal">
      <formula>"Leve"</formula>
    </cfRule>
  </conditionalFormatting>
  <conditionalFormatting sqref="AX35:AY35">
    <cfRule type="cellIs" dxfId="2795" priority="4838" operator="equal">
      <formula>"Catastrófico"</formula>
    </cfRule>
    <cfRule type="cellIs" dxfId="2794" priority="4839" operator="equal">
      <formula>"Alto"</formula>
    </cfRule>
    <cfRule type="cellIs" dxfId="2793" priority="4840" operator="equal">
      <formula>"Moderado"</formula>
    </cfRule>
    <cfRule type="cellIs" dxfId="2792" priority="4841" operator="equal">
      <formula>"Bajo"</formula>
    </cfRule>
  </conditionalFormatting>
  <conditionalFormatting sqref="AC36">
    <cfRule type="cellIs" dxfId="2791" priority="4833" operator="equal">
      <formula>"Catastrófico"</formula>
    </cfRule>
    <cfRule type="cellIs" dxfId="2790" priority="4834" operator="equal">
      <formula>"Mayor"</formula>
    </cfRule>
    <cfRule type="cellIs" dxfId="2789" priority="4835" operator="equal">
      <formula>"Moderado"</formula>
    </cfRule>
    <cfRule type="cellIs" dxfId="2788" priority="4836" operator="equal">
      <formula>"Menor"</formula>
    </cfRule>
    <cfRule type="cellIs" dxfId="2787" priority="4837" operator="equal">
      <formula>"Leve"</formula>
    </cfRule>
  </conditionalFormatting>
  <conditionalFormatting sqref="Y36">
    <cfRule type="cellIs" dxfId="2786" priority="4828" operator="equal">
      <formula>"Muy Alta"</formula>
    </cfRule>
    <cfRule type="cellIs" dxfId="2785" priority="4829" operator="equal">
      <formula>"Alta"</formula>
    </cfRule>
    <cfRule type="cellIs" dxfId="2784" priority="4830" operator="equal">
      <formula>"Media"</formula>
    </cfRule>
    <cfRule type="cellIs" dxfId="2783" priority="4831" operator="equal">
      <formula>"Baja"</formula>
    </cfRule>
    <cfRule type="cellIs" dxfId="2782" priority="4832" operator="equal">
      <formula>"Muy Baja"</formula>
    </cfRule>
  </conditionalFormatting>
  <conditionalFormatting sqref="AE36">
    <cfRule type="cellIs" dxfId="2781" priority="4824" operator="equal">
      <formula>"Extremo"</formula>
    </cfRule>
    <cfRule type="cellIs" dxfId="2780" priority="4825" operator="equal">
      <formula>"Alto"</formula>
    </cfRule>
    <cfRule type="cellIs" dxfId="2779" priority="4826" operator="equal">
      <formula>"Moderado"</formula>
    </cfRule>
    <cfRule type="cellIs" dxfId="2778" priority="4827" operator="equal">
      <formula>"Bajo"</formula>
    </cfRule>
  </conditionalFormatting>
  <conditionalFormatting sqref="AT36">
    <cfRule type="cellIs" dxfId="2777" priority="4819" operator="equal">
      <formula>"Muy Alta"</formula>
    </cfRule>
    <cfRule type="cellIs" dxfId="2776" priority="4820" operator="equal">
      <formula>"Alta"</formula>
    </cfRule>
    <cfRule type="cellIs" dxfId="2775" priority="4821" operator="equal">
      <formula>"Media"</formula>
    </cfRule>
    <cfRule type="cellIs" dxfId="2774" priority="4822" operator="equal">
      <formula>"Baja"</formula>
    </cfRule>
    <cfRule type="cellIs" dxfId="2773" priority="4823" operator="equal">
      <formula>"Muy Baja"</formula>
    </cfRule>
  </conditionalFormatting>
  <conditionalFormatting sqref="AV36">
    <cfRule type="cellIs" dxfId="2772" priority="4814" operator="equal">
      <formula>"Catastrófico"</formula>
    </cfRule>
    <cfRule type="cellIs" dxfId="2771" priority="4815" operator="equal">
      <formula>"Mayor"</formula>
    </cfRule>
    <cfRule type="cellIs" dxfId="2770" priority="4816" operator="equal">
      <formula>"Moderado"</formula>
    </cfRule>
    <cfRule type="cellIs" dxfId="2769" priority="4817" operator="equal">
      <formula>"Menor"</formula>
    </cfRule>
    <cfRule type="cellIs" dxfId="2768" priority="4818" operator="equal">
      <formula>"Leve"</formula>
    </cfRule>
  </conditionalFormatting>
  <conditionalFormatting sqref="AX36:AY36">
    <cfRule type="cellIs" dxfId="2767" priority="4810" operator="equal">
      <formula>"Catastrófico"</formula>
    </cfRule>
    <cfRule type="cellIs" dxfId="2766" priority="4811" operator="equal">
      <formula>"Alto"</formula>
    </cfRule>
    <cfRule type="cellIs" dxfId="2765" priority="4812" operator="equal">
      <formula>"Moderado"</formula>
    </cfRule>
    <cfRule type="cellIs" dxfId="2764" priority="4813" operator="equal">
      <formula>"Bajo"</formula>
    </cfRule>
  </conditionalFormatting>
  <conditionalFormatting sqref="Y37">
    <cfRule type="cellIs" dxfId="2763" priority="4805" operator="equal">
      <formula>"Muy Alta"</formula>
    </cfRule>
    <cfRule type="cellIs" dxfId="2762" priority="4806" operator="equal">
      <formula>"Alta"</formula>
    </cfRule>
    <cfRule type="cellIs" dxfId="2761" priority="4807" operator="equal">
      <formula>"Media"</formula>
    </cfRule>
    <cfRule type="cellIs" dxfId="2760" priority="4808" operator="equal">
      <formula>"Baja"</formula>
    </cfRule>
    <cfRule type="cellIs" dxfId="2759" priority="4809" operator="equal">
      <formula>"Muy Baja"</formula>
    </cfRule>
  </conditionalFormatting>
  <conditionalFormatting sqref="AE37">
    <cfRule type="cellIs" dxfId="2758" priority="4796" operator="equal">
      <formula>"Extremo"</formula>
    </cfRule>
    <cfRule type="cellIs" dxfId="2757" priority="4797" operator="equal">
      <formula>"Alto"</formula>
    </cfRule>
    <cfRule type="cellIs" dxfId="2756" priority="4798" operator="equal">
      <formula>"Moderado"</formula>
    </cfRule>
    <cfRule type="cellIs" dxfId="2755" priority="4799" operator="equal">
      <formula>"Bajo"</formula>
    </cfRule>
  </conditionalFormatting>
  <conditionalFormatting sqref="AT37">
    <cfRule type="cellIs" dxfId="2754" priority="4791" operator="equal">
      <formula>"Muy Alta"</formula>
    </cfRule>
    <cfRule type="cellIs" dxfId="2753" priority="4792" operator="equal">
      <formula>"Alta"</formula>
    </cfRule>
    <cfRule type="cellIs" dxfId="2752" priority="4793" operator="equal">
      <formula>"Media"</formula>
    </cfRule>
    <cfRule type="cellIs" dxfId="2751" priority="4794" operator="equal">
      <formula>"Baja"</formula>
    </cfRule>
    <cfRule type="cellIs" dxfId="2750" priority="4795" operator="equal">
      <formula>"Muy Baja"</formula>
    </cfRule>
  </conditionalFormatting>
  <conditionalFormatting sqref="AX37:AY37">
    <cfRule type="cellIs" dxfId="2749" priority="4787" operator="equal">
      <formula>"Catastrófico"</formula>
    </cfRule>
    <cfRule type="cellIs" dxfId="2748" priority="4788" operator="equal">
      <formula>"Alto"</formula>
    </cfRule>
    <cfRule type="cellIs" dxfId="2747" priority="4789" operator="equal">
      <formula>"Moderado"</formula>
    </cfRule>
    <cfRule type="cellIs" dxfId="2746" priority="4790" operator="equal">
      <formula>"Bajo"</formula>
    </cfRule>
  </conditionalFormatting>
  <conditionalFormatting sqref="Y38">
    <cfRule type="cellIs" dxfId="2745" priority="4782" operator="equal">
      <formula>"Muy Alta"</formula>
    </cfRule>
    <cfRule type="cellIs" dxfId="2744" priority="4783" operator="equal">
      <formula>"Alta"</formula>
    </cfRule>
    <cfRule type="cellIs" dxfId="2743" priority="4784" operator="equal">
      <formula>"Media"</formula>
    </cfRule>
    <cfRule type="cellIs" dxfId="2742" priority="4785" operator="equal">
      <formula>"Baja"</formula>
    </cfRule>
    <cfRule type="cellIs" dxfId="2741" priority="4786" operator="equal">
      <formula>"Muy Baja"</formula>
    </cfRule>
  </conditionalFormatting>
  <conditionalFormatting sqref="AE38">
    <cfRule type="cellIs" dxfId="2740" priority="4778" operator="equal">
      <formula>"Extremo"</formula>
    </cfRule>
    <cfRule type="cellIs" dxfId="2739" priority="4779" operator="equal">
      <formula>"Alto"</formula>
    </cfRule>
    <cfRule type="cellIs" dxfId="2738" priority="4780" operator="equal">
      <formula>"Moderado"</formula>
    </cfRule>
    <cfRule type="cellIs" dxfId="2737" priority="4781" operator="equal">
      <formula>"Bajo"</formula>
    </cfRule>
  </conditionalFormatting>
  <conditionalFormatting sqref="AT38">
    <cfRule type="cellIs" dxfId="2736" priority="4773" operator="equal">
      <formula>"Muy Alta"</formula>
    </cfRule>
    <cfRule type="cellIs" dxfId="2735" priority="4774" operator="equal">
      <formula>"Alta"</formula>
    </cfRule>
    <cfRule type="cellIs" dxfId="2734" priority="4775" operator="equal">
      <formula>"Media"</formula>
    </cfRule>
    <cfRule type="cellIs" dxfId="2733" priority="4776" operator="equal">
      <formula>"Baja"</formula>
    </cfRule>
    <cfRule type="cellIs" dxfId="2732" priority="4777" operator="equal">
      <formula>"Muy Baja"</formula>
    </cfRule>
  </conditionalFormatting>
  <conditionalFormatting sqref="AX38:AY38">
    <cfRule type="cellIs" dxfId="2731" priority="4769" operator="equal">
      <formula>"Catastrófico"</formula>
    </cfRule>
    <cfRule type="cellIs" dxfId="2730" priority="4770" operator="equal">
      <formula>"Alto"</formula>
    </cfRule>
    <cfRule type="cellIs" dxfId="2729" priority="4771" operator="equal">
      <formula>"Moderado"</formula>
    </cfRule>
    <cfRule type="cellIs" dxfId="2728" priority="4772" operator="equal">
      <formula>"Bajo"</formula>
    </cfRule>
  </conditionalFormatting>
  <conditionalFormatting sqref="Y39">
    <cfRule type="cellIs" dxfId="2727" priority="4764" operator="equal">
      <formula>"Muy Alta"</formula>
    </cfRule>
    <cfRule type="cellIs" dxfId="2726" priority="4765" operator="equal">
      <formula>"Alta"</formula>
    </cfRule>
    <cfRule type="cellIs" dxfId="2725" priority="4766" operator="equal">
      <formula>"Media"</formula>
    </cfRule>
    <cfRule type="cellIs" dxfId="2724" priority="4767" operator="equal">
      <formula>"Baja"</formula>
    </cfRule>
    <cfRule type="cellIs" dxfId="2723" priority="4768" operator="equal">
      <formula>"Muy Baja"</formula>
    </cfRule>
  </conditionalFormatting>
  <conditionalFormatting sqref="AE39">
    <cfRule type="cellIs" dxfId="2722" priority="4760" operator="equal">
      <formula>"Extremo"</formula>
    </cfRule>
    <cfRule type="cellIs" dxfId="2721" priority="4761" operator="equal">
      <formula>"Alto"</formula>
    </cfRule>
    <cfRule type="cellIs" dxfId="2720" priority="4762" operator="equal">
      <formula>"Moderado"</formula>
    </cfRule>
    <cfRule type="cellIs" dxfId="2719" priority="4763" operator="equal">
      <formula>"Bajo"</formula>
    </cfRule>
  </conditionalFormatting>
  <conditionalFormatting sqref="AT39">
    <cfRule type="cellIs" dxfId="2718" priority="4755" operator="equal">
      <formula>"Muy Alta"</formula>
    </cfRule>
    <cfRule type="cellIs" dxfId="2717" priority="4756" operator="equal">
      <formula>"Alta"</formula>
    </cfRule>
    <cfRule type="cellIs" dxfId="2716" priority="4757" operator="equal">
      <formula>"Media"</formula>
    </cfRule>
    <cfRule type="cellIs" dxfId="2715" priority="4758" operator="equal">
      <formula>"Baja"</formula>
    </cfRule>
    <cfRule type="cellIs" dxfId="2714" priority="4759" operator="equal">
      <formula>"Muy Baja"</formula>
    </cfRule>
  </conditionalFormatting>
  <conditionalFormatting sqref="AV39">
    <cfRule type="cellIs" dxfId="2713" priority="4750" operator="equal">
      <formula>"Catastrófico"</formula>
    </cfRule>
    <cfRule type="cellIs" dxfId="2712" priority="4751" operator="equal">
      <formula>"Mayor"</formula>
    </cfRule>
    <cfRule type="cellIs" dxfId="2711" priority="4752" operator="equal">
      <formula>"Moderado"</formula>
    </cfRule>
    <cfRule type="cellIs" dxfId="2710" priority="4753" operator="equal">
      <formula>"Menor"</formula>
    </cfRule>
    <cfRule type="cellIs" dxfId="2709" priority="4754" operator="equal">
      <formula>"Leve"</formula>
    </cfRule>
  </conditionalFormatting>
  <conditionalFormatting sqref="AX39:AY39">
    <cfRule type="cellIs" dxfId="2708" priority="4746" operator="equal">
      <formula>"Catastrófico"</formula>
    </cfRule>
    <cfRule type="cellIs" dxfId="2707" priority="4747" operator="equal">
      <formula>"Alto"</formula>
    </cfRule>
    <cfRule type="cellIs" dxfId="2706" priority="4748" operator="equal">
      <formula>"Moderado"</formula>
    </cfRule>
    <cfRule type="cellIs" dxfId="2705" priority="4749" operator="equal">
      <formula>"Bajo"</formula>
    </cfRule>
  </conditionalFormatting>
  <conditionalFormatting sqref="AV37">
    <cfRule type="cellIs" dxfId="2704" priority="4741" operator="equal">
      <formula>"Catastrófico"</formula>
    </cfRule>
    <cfRule type="cellIs" dxfId="2703" priority="4742" operator="equal">
      <formula>"Mayor"</formula>
    </cfRule>
    <cfRule type="cellIs" dxfId="2702" priority="4743" operator="equal">
      <formula>"Moderado"</formula>
    </cfRule>
    <cfRule type="cellIs" dxfId="2701" priority="4744" operator="equal">
      <formula>"Menor"</formula>
    </cfRule>
    <cfRule type="cellIs" dxfId="2700" priority="4745" operator="equal">
      <formula>"Leve"</formula>
    </cfRule>
  </conditionalFormatting>
  <conditionalFormatting sqref="AV38">
    <cfRule type="cellIs" dxfId="2699" priority="4736" operator="equal">
      <formula>"Catastrófico"</formula>
    </cfRule>
    <cfRule type="cellIs" dxfId="2698" priority="4737" operator="equal">
      <formula>"Mayor"</formula>
    </cfRule>
    <cfRule type="cellIs" dxfId="2697" priority="4738" operator="equal">
      <formula>"Moderado"</formula>
    </cfRule>
    <cfRule type="cellIs" dxfId="2696" priority="4739" operator="equal">
      <formula>"Menor"</formula>
    </cfRule>
    <cfRule type="cellIs" dxfId="2695" priority="4740" operator="equal">
      <formula>"Leve"</formula>
    </cfRule>
  </conditionalFormatting>
  <conditionalFormatting sqref="AC40">
    <cfRule type="cellIs" dxfId="2694" priority="4731" operator="equal">
      <formula>"Catastrófico"</formula>
    </cfRule>
    <cfRule type="cellIs" dxfId="2693" priority="4732" operator="equal">
      <formula>"Mayor"</formula>
    </cfRule>
    <cfRule type="cellIs" dxfId="2692" priority="4733" operator="equal">
      <formula>"Moderado"</formula>
    </cfRule>
    <cfRule type="cellIs" dxfId="2691" priority="4734" operator="equal">
      <formula>"Menor"</formula>
    </cfRule>
    <cfRule type="cellIs" dxfId="2690" priority="4735" operator="equal">
      <formula>"Leve"</formula>
    </cfRule>
  </conditionalFormatting>
  <conditionalFormatting sqref="Y40">
    <cfRule type="cellIs" dxfId="2689" priority="4726" operator="equal">
      <formula>"Muy Alta"</formula>
    </cfRule>
    <cfRule type="cellIs" dxfId="2688" priority="4727" operator="equal">
      <formula>"Alta"</formula>
    </cfRule>
    <cfRule type="cellIs" dxfId="2687" priority="4728" operator="equal">
      <formula>"Media"</formula>
    </cfRule>
    <cfRule type="cellIs" dxfId="2686" priority="4729" operator="equal">
      <formula>"Baja"</formula>
    </cfRule>
    <cfRule type="cellIs" dxfId="2685" priority="4730" operator="equal">
      <formula>"Muy Baja"</formula>
    </cfRule>
  </conditionalFormatting>
  <conditionalFormatting sqref="AE40">
    <cfRule type="cellIs" dxfId="2684" priority="4722" operator="equal">
      <formula>"Extremo"</formula>
    </cfRule>
    <cfRule type="cellIs" dxfId="2683" priority="4723" operator="equal">
      <formula>"Alto"</formula>
    </cfRule>
    <cfRule type="cellIs" dxfId="2682" priority="4724" operator="equal">
      <formula>"Moderado"</formula>
    </cfRule>
    <cfRule type="cellIs" dxfId="2681" priority="4725" operator="equal">
      <formula>"Bajo"</formula>
    </cfRule>
  </conditionalFormatting>
  <conditionalFormatting sqref="AT40">
    <cfRule type="cellIs" dxfId="2680" priority="4717" operator="equal">
      <formula>"Muy Alta"</formula>
    </cfRule>
    <cfRule type="cellIs" dxfId="2679" priority="4718" operator="equal">
      <formula>"Alta"</formula>
    </cfRule>
    <cfRule type="cellIs" dxfId="2678" priority="4719" operator="equal">
      <formula>"Media"</formula>
    </cfRule>
    <cfRule type="cellIs" dxfId="2677" priority="4720" operator="equal">
      <formula>"Baja"</formula>
    </cfRule>
    <cfRule type="cellIs" dxfId="2676" priority="4721" operator="equal">
      <formula>"Muy Baja"</formula>
    </cfRule>
  </conditionalFormatting>
  <conditionalFormatting sqref="AV40">
    <cfRule type="cellIs" dxfId="2675" priority="4712" operator="equal">
      <formula>"Catastrófico"</formula>
    </cfRule>
    <cfRule type="cellIs" dxfId="2674" priority="4713" operator="equal">
      <formula>"Mayor"</formula>
    </cfRule>
    <cfRule type="cellIs" dxfId="2673" priority="4714" operator="equal">
      <formula>"Moderado"</formula>
    </cfRule>
    <cfRule type="cellIs" dxfId="2672" priority="4715" operator="equal">
      <formula>"Menor"</formula>
    </cfRule>
    <cfRule type="cellIs" dxfId="2671" priority="4716" operator="equal">
      <formula>"Leve"</formula>
    </cfRule>
  </conditionalFormatting>
  <conditionalFormatting sqref="AX40:AY40">
    <cfRule type="cellIs" dxfId="2670" priority="4708" operator="equal">
      <formula>"Catastrófico"</formula>
    </cfRule>
    <cfRule type="cellIs" dxfId="2669" priority="4709" operator="equal">
      <formula>"Alto"</formula>
    </cfRule>
    <cfRule type="cellIs" dxfId="2668" priority="4710" operator="equal">
      <formula>"Moderado"</formula>
    </cfRule>
    <cfRule type="cellIs" dxfId="2667" priority="4711" operator="equal">
      <formula>"Bajo"</formula>
    </cfRule>
  </conditionalFormatting>
  <conditionalFormatting sqref="AC41">
    <cfRule type="cellIs" dxfId="2666" priority="4703" operator="equal">
      <formula>"Catastrófico"</formula>
    </cfRule>
    <cfRule type="cellIs" dxfId="2665" priority="4704" operator="equal">
      <formula>"Mayor"</formula>
    </cfRule>
    <cfRule type="cellIs" dxfId="2664" priority="4705" operator="equal">
      <formula>"Moderado"</formula>
    </cfRule>
    <cfRule type="cellIs" dxfId="2663" priority="4706" operator="equal">
      <formula>"Menor"</formula>
    </cfRule>
    <cfRule type="cellIs" dxfId="2662" priority="4707" operator="equal">
      <formula>"Leve"</formula>
    </cfRule>
  </conditionalFormatting>
  <conditionalFormatting sqref="Y41">
    <cfRule type="cellIs" dxfId="2661" priority="4698" operator="equal">
      <formula>"Muy Alta"</formula>
    </cfRule>
    <cfRule type="cellIs" dxfId="2660" priority="4699" operator="equal">
      <formula>"Alta"</formula>
    </cfRule>
    <cfRule type="cellIs" dxfId="2659" priority="4700" operator="equal">
      <formula>"Media"</formula>
    </cfRule>
    <cfRule type="cellIs" dxfId="2658" priority="4701" operator="equal">
      <formula>"Baja"</formula>
    </cfRule>
    <cfRule type="cellIs" dxfId="2657" priority="4702" operator="equal">
      <formula>"Muy Baja"</formula>
    </cfRule>
  </conditionalFormatting>
  <conditionalFormatting sqref="AE41">
    <cfRule type="cellIs" dxfId="2656" priority="4694" operator="equal">
      <formula>"Extremo"</formula>
    </cfRule>
    <cfRule type="cellIs" dxfId="2655" priority="4695" operator="equal">
      <formula>"Alto"</formula>
    </cfRule>
    <cfRule type="cellIs" dxfId="2654" priority="4696" operator="equal">
      <formula>"Moderado"</formula>
    </cfRule>
    <cfRule type="cellIs" dxfId="2653" priority="4697" operator="equal">
      <formula>"Bajo"</formula>
    </cfRule>
  </conditionalFormatting>
  <conditionalFormatting sqref="AT41">
    <cfRule type="cellIs" dxfId="2652" priority="4689" operator="equal">
      <formula>"Muy Alta"</formula>
    </cfRule>
    <cfRule type="cellIs" dxfId="2651" priority="4690" operator="equal">
      <formula>"Alta"</formula>
    </cfRule>
    <cfRule type="cellIs" dxfId="2650" priority="4691" operator="equal">
      <formula>"Media"</formula>
    </cfRule>
    <cfRule type="cellIs" dxfId="2649" priority="4692" operator="equal">
      <formula>"Baja"</formula>
    </cfRule>
    <cfRule type="cellIs" dxfId="2648" priority="4693" operator="equal">
      <formula>"Muy Baja"</formula>
    </cfRule>
  </conditionalFormatting>
  <conditionalFormatting sqref="AV41">
    <cfRule type="cellIs" dxfId="2647" priority="4684" operator="equal">
      <formula>"Catastrófico"</formula>
    </cfRule>
    <cfRule type="cellIs" dxfId="2646" priority="4685" operator="equal">
      <formula>"Mayor"</formula>
    </cfRule>
    <cfRule type="cellIs" dxfId="2645" priority="4686" operator="equal">
      <formula>"Moderado"</formula>
    </cfRule>
    <cfRule type="cellIs" dxfId="2644" priority="4687" operator="equal">
      <formula>"Menor"</formula>
    </cfRule>
    <cfRule type="cellIs" dxfId="2643" priority="4688" operator="equal">
      <formula>"Leve"</formula>
    </cfRule>
  </conditionalFormatting>
  <conditionalFormatting sqref="AX41:AY41">
    <cfRule type="cellIs" dxfId="2642" priority="4680" operator="equal">
      <formula>"Catastrófico"</formula>
    </cfRule>
    <cfRule type="cellIs" dxfId="2641" priority="4681" operator="equal">
      <formula>"Alto"</formula>
    </cfRule>
    <cfRule type="cellIs" dxfId="2640" priority="4682" operator="equal">
      <formula>"Moderado"</formula>
    </cfRule>
    <cfRule type="cellIs" dxfId="2639" priority="4683" operator="equal">
      <formula>"Bajo"</formula>
    </cfRule>
  </conditionalFormatting>
  <conditionalFormatting sqref="AC42">
    <cfRule type="cellIs" dxfId="2638" priority="4675" operator="equal">
      <formula>"Catastrófico"</formula>
    </cfRule>
    <cfRule type="cellIs" dxfId="2637" priority="4676" operator="equal">
      <formula>"Mayor"</formula>
    </cfRule>
    <cfRule type="cellIs" dxfId="2636" priority="4677" operator="equal">
      <formula>"Moderado"</formula>
    </cfRule>
    <cfRule type="cellIs" dxfId="2635" priority="4678" operator="equal">
      <formula>"Menor"</formula>
    </cfRule>
    <cfRule type="cellIs" dxfId="2634" priority="4679" operator="equal">
      <formula>"Leve"</formula>
    </cfRule>
  </conditionalFormatting>
  <conditionalFormatting sqref="Y42">
    <cfRule type="cellIs" dxfId="2633" priority="4670" operator="equal">
      <formula>"Muy Alta"</formula>
    </cfRule>
    <cfRule type="cellIs" dxfId="2632" priority="4671" operator="equal">
      <formula>"Alta"</formula>
    </cfRule>
    <cfRule type="cellIs" dxfId="2631" priority="4672" operator="equal">
      <formula>"Media"</formula>
    </cfRule>
    <cfRule type="cellIs" dxfId="2630" priority="4673" operator="equal">
      <formula>"Baja"</formula>
    </cfRule>
    <cfRule type="cellIs" dxfId="2629" priority="4674" operator="equal">
      <formula>"Muy Baja"</formula>
    </cfRule>
  </conditionalFormatting>
  <conditionalFormatting sqref="AE42">
    <cfRule type="cellIs" dxfId="2628" priority="4666" operator="equal">
      <formula>"Extremo"</formula>
    </cfRule>
    <cfRule type="cellIs" dxfId="2627" priority="4667" operator="equal">
      <formula>"Alto"</formula>
    </cfRule>
    <cfRule type="cellIs" dxfId="2626" priority="4668" operator="equal">
      <formula>"Moderado"</formula>
    </cfRule>
    <cfRule type="cellIs" dxfId="2625" priority="4669" operator="equal">
      <formula>"Bajo"</formula>
    </cfRule>
  </conditionalFormatting>
  <conditionalFormatting sqref="AT42">
    <cfRule type="cellIs" dxfId="2624" priority="4661" operator="equal">
      <formula>"Muy Alta"</formula>
    </cfRule>
    <cfRule type="cellIs" dxfId="2623" priority="4662" operator="equal">
      <formula>"Alta"</formula>
    </cfRule>
    <cfRule type="cellIs" dxfId="2622" priority="4663" operator="equal">
      <formula>"Media"</formula>
    </cfRule>
    <cfRule type="cellIs" dxfId="2621" priority="4664" operator="equal">
      <formula>"Baja"</formula>
    </cfRule>
    <cfRule type="cellIs" dxfId="2620" priority="4665" operator="equal">
      <formula>"Muy Baja"</formula>
    </cfRule>
  </conditionalFormatting>
  <conditionalFormatting sqref="AV42">
    <cfRule type="cellIs" dxfId="2619" priority="4656" operator="equal">
      <formula>"Catastrófico"</formula>
    </cfRule>
    <cfRule type="cellIs" dxfId="2618" priority="4657" operator="equal">
      <formula>"Mayor"</formula>
    </cfRule>
    <cfRule type="cellIs" dxfId="2617" priority="4658" operator="equal">
      <formula>"Moderado"</formula>
    </cfRule>
    <cfRule type="cellIs" dxfId="2616" priority="4659" operator="equal">
      <formula>"Menor"</formula>
    </cfRule>
    <cfRule type="cellIs" dxfId="2615" priority="4660" operator="equal">
      <formula>"Leve"</formula>
    </cfRule>
  </conditionalFormatting>
  <conditionalFormatting sqref="AX42:AY42">
    <cfRule type="cellIs" dxfId="2614" priority="4652" operator="equal">
      <formula>"Catastrófico"</formula>
    </cfRule>
    <cfRule type="cellIs" dxfId="2613" priority="4653" operator="equal">
      <formula>"Alto"</formula>
    </cfRule>
    <cfRule type="cellIs" dxfId="2612" priority="4654" operator="equal">
      <formula>"Moderado"</formula>
    </cfRule>
    <cfRule type="cellIs" dxfId="2611" priority="4655" operator="equal">
      <formula>"Bajo"</formula>
    </cfRule>
  </conditionalFormatting>
  <conditionalFormatting sqref="Y47">
    <cfRule type="cellIs" dxfId="2610" priority="4535" operator="equal">
      <formula>"Muy Alta"</formula>
    </cfRule>
    <cfRule type="cellIs" dxfId="2609" priority="4536" operator="equal">
      <formula>"Alta"</formula>
    </cfRule>
    <cfRule type="cellIs" dxfId="2608" priority="4537" operator="equal">
      <formula>"Media"</formula>
    </cfRule>
    <cfRule type="cellIs" dxfId="2607" priority="4538" operator="equal">
      <formula>"Baja"</formula>
    </cfRule>
    <cfRule type="cellIs" dxfId="2606" priority="4539" operator="equal">
      <formula>"Muy Baja"</formula>
    </cfRule>
  </conditionalFormatting>
  <conditionalFormatting sqref="AC47:AC49">
    <cfRule type="cellIs" dxfId="2605" priority="4530" operator="equal">
      <formula>"Catastrófico"</formula>
    </cfRule>
    <cfRule type="cellIs" dxfId="2604" priority="4531" operator="equal">
      <formula>"Mayor"</formula>
    </cfRule>
    <cfRule type="cellIs" dxfId="2603" priority="4532" operator="equal">
      <formula>"Moderado"</formula>
    </cfRule>
    <cfRule type="cellIs" dxfId="2602" priority="4533" operator="equal">
      <formula>"Menor"</formula>
    </cfRule>
    <cfRule type="cellIs" dxfId="2601" priority="4534" operator="equal">
      <formula>"Leve"</formula>
    </cfRule>
  </conditionalFormatting>
  <conditionalFormatting sqref="AE47">
    <cfRule type="cellIs" dxfId="2600" priority="4526" operator="equal">
      <formula>"Extremo"</formula>
    </cfRule>
    <cfRule type="cellIs" dxfId="2599" priority="4527" operator="equal">
      <formula>"Alto"</formula>
    </cfRule>
    <cfRule type="cellIs" dxfId="2598" priority="4528" operator="equal">
      <formula>"Moderado"</formula>
    </cfRule>
    <cfRule type="cellIs" dxfId="2597" priority="4529" operator="equal">
      <formula>"Bajo"</formula>
    </cfRule>
  </conditionalFormatting>
  <conditionalFormatting sqref="AT47">
    <cfRule type="cellIs" dxfId="2596" priority="4521" operator="equal">
      <formula>"Muy Alta"</formula>
    </cfRule>
    <cfRule type="cellIs" dxfId="2595" priority="4522" operator="equal">
      <formula>"Alta"</formula>
    </cfRule>
    <cfRule type="cellIs" dxfId="2594" priority="4523" operator="equal">
      <formula>"Media"</formula>
    </cfRule>
    <cfRule type="cellIs" dxfId="2593" priority="4524" operator="equal">
      <formula>"Baja"</formula>
    </cfRule>
    <cfRule type="cellIs" dxfId="2592" priority="4525" operator="equal">
      <formula>"Muy Baja"</formula>
    </cfRule>
  </conditionalFormatting>
  <conditionalFormatting sqref="AX47:AY47">
    <cfRule type="cellIs" dxfId="2591" priority="4517" operator="equal">
      <formula>"Catastrófico"</formula>
    </cfRule>
    <cfRule type="cellIs" dxfId="2590" priority="4518" operator="equal">
      <formula>"Alto"</formula>
    </cfRule>
    <cfRule type="cellIs" dxfId="2589" priority="4519" operator="equal">
      <formula>"Moderado"</formula>
    </cfRule>
    <cfRule type="cellIs" dxfId="2588" priority="4520" operator="equal">
      <formula>"Bajo"</formula>
    </cfRule>
  </conditionalFormatting>
  <conditionalFormatting sqref="Y48">
    <cfRule type="cellIs" dxfId="2587" priority="4512" operator="equal">
      <formula>"Muy Alta"</formula>
    </cfRule>
    <cfRule type="cellIs" dxfId="2586" priority="4513" operator="equal">
      <formula>"Alta"</formula>
    </cfRule>
    <cfRule type="cellIs" dxfId="2585" priority="4514" operator="equal">
      <formula>"Media"</formula>
    </cfRule>
    <cfRule type="cellIs" dxfId="2584" priority="4515" operator="equal">
      <formula>"Baja"</formula>
    </cfRule>
    <cfRule type="cellIs" dxfId="2583" priority="4516" operator="equal">
      <formula>"Muy Baja"</formula>
    </cfRule>
  </conditionalFormatting>
  <conditionalFormatting sqref="AE48">
    <cfRule type="cellIs" dxfId="2582" priority="4508" operator="equal">
      <formula>"Extremo"</formula>
    </cfRule>
    <cfRule type="cellIs" dxfId="2581" priority="4509" operator="equal">
      <formula>"Alto"</formula>
    </cfRule>
    <cfRule type="cellIs" dxfId="2580" priority="4510" operator="equal">
      <formula>"Moderado"</formula>
    </cfRule>
    <cfRule type="cellIs" dxfId="2579" priority="4511" operator="equal">
      <formula>"Bajo"</formula>
    </cfRule>
  </conditionalFormatting>
  <conditionalFormatting sqref="AT48">
    <cfRule type="cellIs" dxfId="2578" priority="4503" operator="equal">
      <formula>"Muy Alta"</formula>
    </cfRule>
    <cfRule type="cellIs" dxfId="2577" priority="4504" operator="equal">
      <formula>"Alta"</formula>
    </cfRule>
    <cfRule type="cellIs" dxfId="2576" priority="4505" operator="equal">
      <formula>"Media"</formula>
    </cfRule>
    <cfRule type="cellIs" dxfId="2575" priority="4506" operator="equal">
      <formula>"Baja"</formula>
    </cfRule>
    <cfRule type="cellIs" dxfId="2574" priority="4507" operator="equal">
      <formula>"Muy Baja"</formula>
    </cfRule>
  </conditionalFormatting>
  <conditionalFormatting sqref="AX48:AY48">
    <cfRule type="cellIs" dxfId="2573" priority="4499" operator="equal">
      <formula>"Catastrófico"</formula>
    </cfRule>
    <cfRule type="cellIs" dxfId="2572" priority="4500" operator="equal">
      <formula>"Alto"</formula>
    </cfRule>
    <cfRule type="cellIs" dxfId="2571" priority="4501" operator="equal">
      <formula>"Moderado"</formula>
    </cfRule>
    <cfRule type="cellIs" dxfId="2570" priority="4502" operator="equal">
      <formula>"Bajo"</formula>
    </cfRule>
  </conditionalFormatting>
  <conditionalFormatting sqref="Y49">
    <cfRule type="cellIs" dxfId="2569" priority="4494" operator="equal">
      <formula>"Muy Alta"</formula>
    </cfRule>
    <cfRule type="cellIs" dxfId="2568" priority="4495" operator="equal">
      <formula>"Alta"</formula>
    </cfRule>
    <cfRule type="cellIs" dxfId="2567" priority="4496" operator="equal">
      <formula>"Media"</formula>
    </cfRule>
    <cfRule type="cellIs" dxfId="2566" priority="4497" operator="equal">
      <formula>"Baja"</formula>
    </cfRule>
    <cfRule type="cellIs" dxfId="2565" priority="4498" operator="equal">
      <formula>"Muy Baja"</formula>
    </cfRule>
  </conditionalFormatting>
  <conditionalFormatting sqref="AE49">
    <cfRule type="cellIs" dxfId="2564" priority="4490" operator="equal">
      <formula>"Extremo"</formula>
    </cfRule>
    <cfRule type="cellIs" dxfId="2563" priority="4491" operator="equal">
      <formula>"Alto"</formula>
    </cfRule>
    <cfRule type="cellIs" dxfId="2562" priority="4492" operator="equal">
      <formula>"Moderado"</formula>
    </cfRule>
    <cfRule type="cellIs" dxfId="2561" priority="4493" operator="equal">
      <formula>"Bajo"</formula>
    </cfRule>
  </conditionalFormatting>
  <conditionalFormatting sqref="AT49">
    <cfRule type="cellIs" dxfId="2560" priority="4485" operator="equal">
      <formula>"Muy Alta"</formula>
    </cfRule>
    <cfRule type="cellIs" dxfId="2559" priority="4486" operator="equal">
      <formula>"Alta"</formula>
    </cfRule>
    <cfRule type="cellIs" dxfId="2558" priority="4487" operator="equal">
      <formula>"Media"</formula>
    </cfRule>
    <cfRule type="cellIs" dxfId="2557" priority="4488" operator="equal">
      <formula>"Baja"</formula>
    </cfRule>
    <cfRule type="cellIs" dxfId="2556" priority="4489" operator="equal">
      <formula>"Muy Baja"</formula>
    </cfRule>
  </conditionalFormatting>
  <conditionalFormatting sqref="AV49">
    <cfRule type="cellIs" dxfId="2555" priority="4480" operator="equal">
      <formula>"Catastrófico"</formula>
    </cfRule>
    <cfRule type="cellIs" dxfId="2554" priority="4481" operator="equal">
      <formula>"Mayor"</formula>
    </cfRule>
    <cfRule type="cellIs" dxfId="2553" priority="4482" operator="equal">
      <formula>"Moderado"</formula>
    </cfRule>
    <cfRule type="cellIs" dxfId="2552" priority="4483" operator="equal">
      <formula>"Menor"</formula>
    </cfRule>
    <cfRule type="cellIs" dxfId="2551" priority="4484" operator="equal">
      <formula>"Leve"</formula>
    </cfRule>
  </conditionalFormatting>
  <conditionalFormatting sqref="AX49:AY49">
    <cfRule type="cellIs" dxfId="2550" priority="4476" operator="equal">
      <formula>"Catastrófico"</formula>
    </cfRule>
    <cfRule type="cellIs" dxfId="2549" priority="4477" operator="equal">
      <formula>"Alto"</formula>
    </cfRule>
    <cfRule type="cellIs" dxfId="2548" priority="4478" operator="equal">
      <formula>"Moderado"</formula>
    </cfRule>
    <cfRule type="cellIs" dxfId="2547" priority="4479" operator="equal">
      <formula>"Bajo"</formula>
    </cfRule>
  </conditionalFormatting>
  <conditionalFormatting sqref="AV47">
    <cfRule type="cellIs" dxfId="2546" priority="4471" operator="equal">
      <formula>"Catastrófico"</formula>
    </cfRule>
    <cfRule type="cellIs" dxfId="2545" priority="4472" operator="equal">
      <formula>"Mayor"</formula>
    </cfRule>
    <cfRule type="cellIs" dxfId="2544" priority="4473" operator="equal">
      <formula>"Moderado"</formula>
    </cfRule>
    <cfRule type="cellIs" dxfId="2543" priority="4474" operator="equal">
      <formula>"Menor"</formula>
    </cfRule>
    <cfRule type="cellIs" dxfId="2542" priority="4475" operator="equal">
      <formula>"Leve"</formula>
    </cfRule>
  </conditionalFormatting>
  <conditionalFormatting sqref="AV48">
    <cfRule type="cellIs" dxfId="2541" priority="4466" operator="equal">
      <formula>"Catastrófico"</formula>
    </cfRule>
    <cfRule type="cellIs" dxfId="2540" priority="4467" operator="equal">
      <formula>"Mayor"</formula>
    </cfRule>
    <cfRule type="cellIs" dxfId="2539" priority="4468" operator="equal">
      <formula>"Moderado"</formula>
    </cfRule>
    <cfRule type="cellIs" dxfId="2538" priority="4469" operator="equal">
      <formula>"Menor"</formula>
    </cfRule>
    <cfRule type="cellIs" dxfId="2537" priority="4470" operator="equal">
      <formula>"Leve"</formula>
    </cfRule>
  </conditionalFormatting>
  <conditionalFormatting sqref="AC50">
    <cfRule type="cellIs" dxfId="2536" priority="4461" operator="equal">
      <formula>"Catastrófico"</formula>
    </cfRule>
    <cfRule type="cellIs" dxfId="2535" priority="4462" operator="equal">
      <formula>"Mayor"</formula>
    </cfRule>
    <cfRule type="cellIs" dxfId="2534" priority="4463" operator="equal">
      <formula>"Moderado"</formula>
    </cfRule>
    <cfRule type="cellIs" dxfId="2533" priority="4464" operator="equal">
      <formula>"Menor"</formula>
    </cfRule>
    <cfRule type="cellIs" dxfId="2532" priority="4465" operator="equal">
      <formula>"Leve"</formula>
    </cfRule>
  </conditionalFormatting>
  <conditionalFormatting sqref="Y50">
    <cfRule type="cellIs" dxfId="2531" priority="4456" operator="equal">
      <formula>"Muy Alta"</formula>
    </cfRule>
    <cfRule type="cellIs" dxfId="2530" priority="4457" operator="equal">
      <formula>"Alta"</formula>
    </cfRule>
    <cfRule type="cellIs" dxfId="2529" priority="4458" operator="equal">
      <formula>"Media"</formula>
    </cfRule>
    <cfRule type="cellIs" dxfId="2528" priority="4459" operator="equal">
      <formula>"Baja"</formula>
    </cfRule>
    <cfRule type="cellIs" dxfId="2527" priority="4460" operator="equal">
      <formula>"Muy Baja"</formula>
    </cfRule>
  </conditionalFormatting>
  <conditionalFormatting sqref="AE50">
    <cfRule type="cellIs" dxfId="2526" priority="4452" operator="equal">
      <formula>"Extremo"</formula>
    </cfRule>
    <cfRule type="cellIs" dxfId="2525" priority="4453" operator="equal">
      <formula>"Alto"</formula>
    </cfRule>
    <cfRule type="cellIs" dxfId="2524" priority="4454" operator="equal">
      <formula>"Moderado"</formula>
    </cfRule>
    <cfRule type="cellIs" dxfId="2523" priority="4455" operator="equal">
      <formula>"Bajo"</formula>
    </cfRule>
  </conditionalFormatting>
  <conditionalFormatting sqref="AT50">
    <cfRule type="cellIs" dxfId="2522" priority="4447" operator="equal">
      <formula>"Muy Alta"</formula>
    </cfRule>
    <cfRule type="cellIs" dxfId="2521" priority="4448" operator="equal">
      <formula>"Alta"</formula>
    </cfRule>
    <cfRule type="cellIs" dxfId="2520" priority="4449" operator="equal">
      <formula>"Media"</formula>
    </cfRule>
    <cfRule type="cellIs" dxfId="2519" priority="4450" operator="equal">
      <formula>"Baja"</formula>
    </cfRule>
    <cfRule type="cellIs" dxfId="2518" priority="4451" operator="equal">
      <formula>"Muy Baja"</formula>
    </cfRule>
  </conditionalFormatting>
  <conditionalFormatting sqref="AV50">
    <cfRule type="cellIs" dxfId="2517" priority="4442" operator="equal">
      <formula>"Catastrófico"</formula>
    </cfRule>
    <cfRule type="cellIs" dxfId="2516" priority="4443" operator="equal">
      <formula>"Mayor"</formula>
    </cfRule>
    <cfRule type="cellIs" dxfId="2515" priority="4444" operator="equal">
      <formula>"Moderado"</formula>
    </cfRule>
    <cfRule type="cellIs" dxfId="2514" priority="4445" operator="equal">
      <formula>"Menor"</formula>
    </cfRule>
    <cfRule type="cellIs" dxfId="2513" priority="4446" operator="equal">
      <formula>"Leve"</formula>
    </cfRule>
  </conditionalFormatting>
  <conditionalFormatting sqref="AX50:AY50">
    <cfRule type="cellIs" dxfId="2512" priority="4438" operator="equal">
      <formula>"Catastrófico"</formula>
    </cfRule>
    <cfRule type="cellIs" dxfId="2511" priority="4439" operator="equal">
      <formula>"Alto"</formula>
    </cfRule>
    <cfRule type="cellIs" dxfId="2510" priority="4440" operator="equal">
      <formula>"Moderado"</formula>
    </cfRule>
    <cfRule type="cellIs" dxfId="2509" priority="4441" operator="equal">
      <formula>"Bajo"</formula>
    </cfRule>
  </conditionalFormatting>
  <conditionalFormatting sqref="AC51">
    <cfRule type="cellIs" dxfId="2508" priority="4433" operator="equal">
      <formula>"Catastrófico"</formula>
    </cfRule>
    <cfRule type="cellIs" dxfId="2507" priority="4434" operator="equal">
      <formula>"Mayor"</formula>
    </cfRule>
    <cfRule type="cellIs" dxfId="2506" priority="4435" operator="equal">
      <formula>"Moderado"</formula>
    </cfRule>
    <cfRule type="cellIs" dxfId="2505" priority="4436" operator="equal">
      <formula>"Menor"</formula>
    </cfRule>
    <cfRule type="cellIs" dxfId="2504" priority="4437" operator="equal">
      <formula>"Leve"</formula>
    </cfRule>
  </conditionalFormatting>
  <conditionalFormatting sqref="Y51">
    <cfRule type="cellIs" dxfId="2503" priority="4428" operator="equal">
      <formula>"Muy Alta"</formula>
    </cfRule>
    <cfRule type="cellIs" dxfId="2502" priority="4429" operator="equal">
      <formula>"Alta"</formula>
    </cfRule>
    <cfRule type="cellIs" dxfId="2501" priority="4430" operator="equal">
      <formula>"Media"</formula>
    </cfRule>
    <cfRule type="cellIs" dxfId="2500" priority="4431" operator="equal">
      <formula>"Baja"</formula>
    </cfRule>
    <cfRule type="cellIs" dxfId="2499" priority="4432" operator="equal">
      <formula>"Muy Baja"</formula>
    </cfRule>
  </conditionalFormatting>
  <conditionalFormatting sqref="AE51">
    <cfRule type="cellIs" dxfId="2498" priority="4424" operator="equal">
      <formula>"Extremo"</formula>
    </cfRule>
    <cfRule type="cellIs" dxfId="2497" priority="4425" operator="equal">
      <formula>"Alto"</formula>
    </cfRule>
    <cfRule type="cellIs" dxfId="2496" priority="4426" operator="equal">
      <formula>"Moderado"</formula>
    </cfRule>
    <cfRule type="cellIs" dxfId="2495" priority="4427" operator="equal">
      <formula>"Bajo"</formula>
    </cfRule>
  </conditionalFormatting>
  <conditionalFormatting sqref="AT51">
    <cfRule type="cellIs" dxfId="2494" priority="4419" operator="equal">
      <formula>"Muy Alta"</formula>
    </cfRule>
    <cfRule type="cellIs" dxfId="2493" priority="4420" operator="equal">
      <formula>"Alta"</formula>
    </cfRule>
    <cfRule type="cellIs" dxfId="2492" priority="4421" operator="equal">
      <formula>"Media"</formula>
    </cfRule>
    <cfRule type="cellIs" dxfId="2491" priority="4422" operator="equal">
      <formula>"Baja"</formula>
    </cfRule>
    <cfRule type="cellIs" dxfId="2490" priority="4423" operator="equal">
      <formula>"Muy Baja"</formula>
    </cfRule>
  </conditionalFormatting>
  <conditionalFormatting sqref="AV51">
    <cfRule type="cellIs" dxfId="2489" priority="4414" operator="equal">
      <formula>"Catastrófico"</formula>
    </cfRule>
    <cfRule type="cellIs" dxfId="2488" priority="4415" operator="equal">
      <formula>"Mayor"</formula>
    </cfRule>
    <cfRule type="cellIs" dxfId="2487" priority="4416" operator="equal">
      <formula>"Moderado"</formula>
    </cfRule>
    <cfRule type="cellIs" dxfId="2486" priority="4417" operator="equal">
      <formula>"Menor"</formula>
    </cfRule>
    <cfRule type="cellIs" dxfId="2485" priority="4418" operator="equal">
      <formula>"Leve"</formula>
    </cfRule>
  </conditionalFormatting>
  <conditionalFormatting sqref="AX51:AY51">
    <cfRule type="cellIs" dxfId="2484" priority="4410" operator="equal">
      <formula>"Catastrófico"</formula>
    </cfRule>
    <cfRule type="cellIs" dxfId="2483" priority="4411" operator="equal">
      <formula>"Alto"</formula>
    </cfRule>
    <cfRule type="cellIs" dxfId="2482" priority="4412" operator="equal">
      <formula>"Moderado"</formula>
    </cfRule>
    <cfRule type="cellIs" dxfId="2481" priority="4413" operator="equal">
      <formula>"Bajo"</formula>
    </cfRule>
  </conditionalFormatting>
  <conditionalFormatting sqref="AC61">
    <cfRule type="cellIs" dxfId="2480" priority="4163" operator="equal">
      <formula>"Catastrófico"</formula>
    </cfRule>
    <cfRule type="cellIs" dxfId="2479" priority="4164" operator="equal">
      <formula>"Mayor"</formula>
    </cfRule>
    <cfRule type="cellIs" dxfId="2478" priority="4165" operator="equal">
      <formula>"Moderado"</formula>
    </cfRule>
    <cfRule type="cellIs" dxfId="2477" priority="4166" operator="equal">
      <formula>"Menor"</formula>
    </cfRule>
    <cfRule type="cellIs" dxfId="2476" priority="4167" operator="equal">
      <formula>"Leve"</formula>
    </cfRule>
  </conditionalFormatting>
  <conditionalFormatting sqref="Y61">
    <cfRule type="cellIs" dxfId="2475" priority="4158" operator="equal">
      <formula>"Muy Alta"</formula>
    </cfRule>
    <cfRule type="cellIs" dxfId="2474" priority="4159" operator="equal">
      <formula>"Alta"</formula>
    </cfRule>
    <cfRule type="cellIs" dxfId="2473" priority="4160" operator="equal">
      <formula>"Media"</formula>
    </cfRule>
    <cfRule type="cellIs" dxfId="2472" priority="4161" operator="equal">
      <formula>"Baja"</formula>
    </cfRule>
    <cfRule type="cellIs" dxfId="2471" priority="4162" operator="equal">
      <formula>"Muy Baja"</formula>
    </cfRule>
  </conditionalFormatting>
  <conditionalFormatting sqref="AE61">
    <cfRule type="cellIs" dxfId="2470" priority="4154" operator="equal">
      <formula>"Extremo"</formula>
    </cfRule>
    <cfRule type="cellIs" dxfId="2469" priority="4155" operator="equal">
      <formula>"Alto"</formula>
    </cfRule>
    <cfRule type="cellIs" dxfId="2468" priority="4156" operator="equal">
      <formula>"Moderado"</formula>
    </cfRule>
    <cfRule type="cellIs" dxfId="2467" priority="4157" operator="equal">
      <formula>"Bajo"</formula>
    </cfRule>
  </conditionalFormatting>
  <conditionalFormatting sqref="AT61">
    <cfRule type="cellIs" dxfId="2466" priority="4149" operator="equal">
      <formula>"Muy Alta"</formula>
    </cfRule>
    <cfRule type="cellIs" dxfId="2465" priority="4150" operator="equal">
      <formula>"Alta"</formula>
    </cfRule>
    <cfRule type="cellIs" dxfId="2464" priority="4151" operator="equal">
      <formula>"Media"</formula>
    </cfRule>
    <cfRule type="cellIs" dxfId="2463" priority="4152" operator="equal">
      <formula>"Baja"</formula>
    </cfRule>
    <cfRule type="cellIs" dxfId="2462" priority="4153" operator="equal">
      <formula>"Muy Baja"</formula>
    </cfRule>
  </conditionalFormatting>
  <conditionalFormatting sqref="AV61">
    <cfRule type="cellIs" dxfId="2461" priority="4144" operator="equal">
      <formula>"Catastrófico"</formula>
    </cfRule>
    <cfRule type="cellIs" dxfId="2460" priority="4145" operator="equal">
      <formula>"Mayor"</formula>
    </cfRule>
    <cfRule type="cellIs" dxfId="2459" priority="4146" operator="equal">
      <formula>"Moderado"</formula>
    </cfRule>
    <cfRule type="cellIs" dxfId="2458" priority="4147" operator="equal">
      <formula>"Menor"</formula>
    </cfRule>
    <cfRule type="cellIs" dxfId="2457" priority="4148" operator="equal">
      <formula>"Leve"</formula>
    </cfRule>
  </conditionalFormatting>
  <conditionalFormatting sqref="AX61:AY61">
    <cfRule type="cellIs" dxfId="2456" priority="4140" operator="equal">
      <formula>"Catastrófico"</formula>
    </cfRule>
    <cfRule type="cellIs" dxfId="2455" priority="4141" operator="equal">
      <formula>"Alto"</formula>
    </cfRule>
    <cfRule type="cellIs" dxfId="2454" priority="4142" operator="equal">
      <formula>"Moderado"</formula>
    </cfRule>
    <cfRule type="cellIs" dxfId="2453" priority="4143" operator="equal">
      <formula>"Bajo"</formula>
    </cfRule>
  </conditionalFormatting>
  <conditionalFormatting sqref="AC62">
    <cfRule type="cellIs" dxfId="2452" priority="4135" operator="equal">
      <formula>"Catastrófico"</formula>
    </cfRule>
    <cfRule type="cellIs" dxfId="2451" priority="4136" operator="equal">
      <formula>"Mayor"</formula>
    </cfRule>
    <cfRule type="cellIs" dxfId="2450" priority="4137" operator="equal">
      <formula>"Moderado"</formula>
    </cfRule>
    <cfRule type="cellIs" dxfId="2449" priority="4138" operator="equal">
      <formula>"Menor"</formula>
    </cfRule>
    <cfRule type="cellIs" dxfId="2448" priority="4139" operator="equal">
      <formula>"Leve"</formula>
    </cfRule>
  </conditionalFormatting>
  <conditionalFormatting sqref="Y62">
    <cfRule type="cellIs" dxfId="2447" priority="4130" operator="equal">
      <formula>"Muy Alta"</formula>
    </cfRule>
    <cfRule type="cellIs" dxfId="2446" priority="4131" operator="equal">
      <formula>"Alta"</formula>
    </cfRule>
    <cfRule type="cellIs" dxfId="2445" priority="4132" operator="equal">
      <formula>"Media"</formula>
    </cfRule>
    <cfRule type="cellIs" dxfId="2444" priority="4133" operator="equal">
      <formula>"Baja"</formula>
    </cfRule>
    <cfRule type="cellIs" dxfId="2443" priority="4134" operator="equal">
      <formula>"Muy Baja"</formula>
    </cfRule>
  </conditionalFormatting>
  <conditionalFormatting sqref="AE62">
    <cfRule type="cellIs" dxfId="2442" priority="4126" operator="equal">
      <formula>"Extremo"</formula>
    </cfRule>
    <cfRule type="cellIs" dxfId="2441" priority="4127" operator="equal">
      <formula>"Alto"</formula>
    </cfRule>
    <cfRule type="cellIs" dxfId="2440" priority="4128" operator="equal">
      <formula>"Moderado"</formula>
    </cfRule>
    <cfRule type="cellIs" dxfId="2439" priority="4129" operator="equal">
      <formula>"Bajo"</formula>
    </cfRule>
  </conditionalFormatting>
  <conditionalFormatting sqref="AT62">
    <cfRule type="cellIs" dxfId="2438" priority="4121" operator="equal">
      <formula>"Muy Alta"</formula>
    </cfRule>
    <cfRule type="cellIs" dxfId="2437" priority="4122" operator="equal">
      <formula>"Alta"</formula>
    </cfRule>
    <cfRule type="cellIs" dxfId="2436" priority="4123" operator="equal">
      <formula>"Media"</formula>
    </cfRule>
    <cfRule type="cellIs" dxfId="2435" priority="4124" operator="equal">
      <formula>"Baja"</formula>
    </cfRule>
    <cfRule type="cellIs" dxfId="2434" priority="4125" operator="equal">
      <formula>"Muy Baja"</formula>
    </cfRule>
  </conditionalFormatting>
  <conditionalFormatting sqref="AV62">
    <cfRule type="cellIs" dxfId="2433" priority="4116" operator="equal">
      <formula>"Catastrófico"</formula>
    </cfRule>
    <cfRule type="cellIs" dxfId="2432" priority="4117" operator="equal">
      <formula>"Mayor"</formula>
    </cfRule>
    <cfRule type="cellIs" dxfId="2431" priority="4118" operator="equal">
      <formula>"Moderado"</formula>
    </cfRule>
    <cfRule type="cellIs" dxfId="2430" priority="4119" operator="equal">
      <formula>"Menor"</formula>
    </cfRule>
    <cfRule type="cellIs" dxfId="2429" priority="4120" operator="equal">
      <formula>"Leve"</formula>
    </cfRule>
  </conditionalFormatting>
  <conditionalFormatting sqref="AX62:AY62">
    <cfRule type="cellIs" dxfId="2428" priority="4112" operator="equal">
      <formula>"Catastrófico"</formula>
    </cfRule>
    <cfRule type="cellIs" dxfId="2427" priority="4113" operator="equal">
      <formula>"Alto"</formula>
    </cfRule>
    <cfRule type="cellIs" dxfId="2426" priority="4114" operator="equal">
      <formula>"Moderado"</formula>
    </cfRule>
    <cfRule type="cellIs" dxfId="2425" priority="4115" operator="equal">
      <formula>"Bajo"</formula>
    </cfRule>
  </conditionalFormatting>
  <conditionalFormatting sqref="AC63">
    <cfRule type="cellIs" dxfId="2424" priority="4107" operator="equal">
      <formula>"Catastrófico"</formula>
    </cfRule>
    <cfRule type="cellIs" dxfId="2423" priority="4108" operator="equal">
      <formula>"Mayor"</formula>
    </cfRule>
    <cfRule type="cellIs" dxfId="2422" priority="4109" operator="equal">
      <formula>"Moderado"</formula>
    </cfRule>
    <cfRule type="cellIs" dxfId="2421" priority="4110" operator="equal">
      <formula>"Menor"</formula>
    </cfRule>
    <cfRule type="cellIs" dxfId="2420" priority="4111" operator="equal">
      <formula>"Leve"</formula>
    </cfRule>
  </conditionalFormatting>
  <conditionalFormatting sqref="Y63">
    <cfRule type="cellIs" dxfId="2419" priority="4102" operator="equal">
      <formula>"Muy Alta"</formula>
    </cfRule>
    <cfRule type="cellIs" dxfId="2418" priority="4103" operator="equal">
      <formula>"Alta"</formula>
    </cfRule>
    <cfRule type="cellIs" dxfId="2417" priority="4104" operator="equal">
      <formula>"Media"</formula>
    </cfRule>
    <cfRule type="cellIs" dxfId="2416" priority="4105" operator="equal">
      <formula>"Baja"</formula>
    </cfRule>
    <cfRule type="cellIs" dxfId="2415" priority="4106" operator="equal">
      <formula>"Muy Baja"</formula>
    </cfRule>
  </conditionalFormatting>
  <conditionalFormatting sqref="AE63">
    <cfRule type="cellIs" dxfId="2414" priority="4098" operator="equal">
      <formula>"Extremo"</formula>
    </cfRule>
    <cfRule type="cellIs" dxfId="2413" priority="4099" operator="equal">
      <formula>"Alto"</formula>
    </cfRule>
    <cfRule type="cellIs" dxfId="2412" priority="4100" operator="equal">
      <formula>"Moderado"</formula>
    </cfRule>
    <cfRule type="cellIs" dxfId="2411" priority="4101" operator="equal">
      <formula>"Bajo"</formula>
    </cfRule>
  </conditionalFormatting>
  <conditionalFormatting sqref="AT63">
    <cfRule type="cellIs" dxfId="2410" priority="4093" operator="equal">
      <formula>"Muy Alta"</formula>
    </cfRule>
    <cfRule type="cellIs" dxfId="2409" priority="4094" operator="equal">
      <formula>"Alta"</formula>
    </cfRule>
    <cfRule type="cellIs" dxfId="2408" priority="4095" operator="equal">
      <formula>"Media"</formula>
    </cfRule>
    <cfRule type="cellIs" dxfId="2407" priority="4096" operator="equal">
      <formula>"Baja"</formula>
    </cfRule>
    <cfRule type="cellIs" dxfId="2406" priority="4097" operator="equal">
      <formula>"Muy Baja"</formula>
    </cfRule>
  </conditionalFormatting>
  <conditionalFormatting sqref="AV63">
    <cfRule type="cellIs" dxfId="2405" priority="4088" operator="equal">
      <formula>"Catastrófico"</formula>
    </cfRule>
    <cfRule type="cellIs" dxfId="2404" priority="4089" operator="equal">
      <formula>"Mayor"</formula>
    </cfRule>
    <cfRule type="cellIs" dxfId="2403" priority="4090" operator="equal">
      <formula>"Moderado"</formula>
    </cfRule>
    <cfRule type="cellIs" dxfId="2402" priority="4091" operator="equal">
      <formula>"Menor"</formula>
    </cfRule>
    <cfRule type="cellIs" dxfId="2401" priority="4092" operator="equal">
      <formula>"Leve"</formula>
    </cfRule>
  </conditionalFormatting>
  <conditionalFormatting sqref="AX63:AY63">
    <cfRule type="cellIs" dxfId="2400" priority="4084" operator="equal">
      <formula>"Catastrófico"</formula>
    </cfRule>
    <cfRule type="cellIs" dxfId="2399" priority="4085" operator="equal">
      <formula>"Alto"</formula>
    </cfRule>
    <cfRule type="cellIs" dxfId="2398" priority="4086" operator="equal">
      <formula>"Moderado"</formula>
    </cfRule>
    <cfRule type="cellIs" dxfId="2397" priority="4087" operator="equal">
      <formula>"Bajo"</formula>
    </cfRule>
  </conditionalFormatting>
  <conditionalFormatting sqref="AC64">
    <cfRule type="cellIs" dxfId="2396" priority="4079" operator="equal">
      <formula>"Catastrófico"</formula>
    </cfRule>
    <cfRule type="cellIs" dxfId="2395" priority="4080" operator="equal">
      <formula>"Mayor"</formula>
    </cfRule>
    <cfRule type="cellIs" dxfId="2394" priority="4081" operator="equal">
      <formula>"Moderado"</formula>
    </cfRule>
    <cfRule type="cellIs" dxfId="2393" priority="4082" operator="equal">
      <formula>"Menor"</formula>
    </cfRule>
    <cfRule type="cellIs" dxfId="2392" priority="4083" operator="equal">
      <formula>"Leve"</formula>
    </cfRule>
  </conditionalFormatting>
  <conditionalFormatting sqref="Y64">
    <cfRule type="cellIs" dxfId="2391" priority="4074" operator="equal">
      <formula>"Muy Alta"</formula>
    </cfRule>
    <cfRule type="cellIs" dxfId="2390" priority="4075" operator="equal">
      <formula>"Alta"</formula>
    </cfRule>
    <cfRule type="cellIs" dxfId="2389" priority="4076" operator="equal">
      <formula>"Media"</formula>
    </cfRule>
    <cfRule type="cellIs" dxfId="2388" priority="4077" operator="equal">
      <formula>"Baja"</formula>
    </cfRule>
    <cfRule type="cellIs" dxfId="2387" priority="4078" operator="equal">
      <formula>"Muy Baja"</formula>
    </cfRule>
  </conditionalFormatting>
  <conditionalFormatting sqref="AE64">
    <cfRule type="cellIs" dxfId="2386" priority="4070" operator="equal">
      <formula>"Extremo"</formula>
    </cfRule>
    <cfRule type="cellIs" dxfId="2385" priority="4071" operator="equal">
      <formula>"Alto"</formula>
    </cfRule>
    <cfRule type="cellIs" dxfId="2384" priority="4072" operator="equal">
      <formula>"Moderado"</formula>
    </cfRule>
    <cfRule type="cellIs" dxfId="2383" priority="4073" operator="equal">
      <formula>"Bajo"</formula>
    </cfRule>
  </conditionalFormatting>
  <conditionalFormatting sqref="AT64">
    <cfRule type="cellIs" dxfId="2382" priority="4065" operator="equal">
      <formula>"Muy Alta"</formula>
    </cfRule>
    <cfRule type="cellIs" dxfId="2381" priority="4066" operator="equal">
      <formula>"Alta"</formula>
    </cfRule>
    <cfRule type="cellIs" dxfId="2380" priority="4067" operator="equal">
      <formula>"Media"</formula>
    </cfRule>
    <cfRule type="cellIs" dxfId="2379" priority="4068" operator="equal">
      <formula>"Baja"</formula>
    </cfRule>
    <cfRule type="cellIs" dxfId="2378" priority="4069" operator="equal">
      <formula>"Muy Baja"</formula>
    </cfRule>
  </conditionalFormatting>
  <conditionalFormatting sqref="AV64">
    <cfRule type="cellIs" dxfId="2377" priority="4060" operator="equal">
      <formula>"Catastrófico"</formula>
    </cfRule>
    <cfRule type="cellIs" dxfId="2376" priority="4061" operator="equal">
      <formula>"Mayor"</formula>
    </cfRule>
    <cfRule type="cellIs" dxfId="2375" priority="4062" operator="equal">
      <formula>"Moderado"</formula>
    </cfRule>
    <cfRule type="cellIs" dxfId="2374" priority="4063" operator="equal">
      <formula>"Menor"</formula>
    </cfRule>
    <cfRule type="cellIs" dxfId="2373" priority="4064" operator="equal">
      <formula>"Leve"</formula>
    </cfRule>
  </conditionalFormatting>
  <conditionalFormatting sqref="AX64:AY64">
    <cfRule type="cellIs" dxfId="2372" priority="4056" operator="equal">
      <formula>"Catastrófico"</formula>
    </cfRule>
    <cfRule type="cellIs" dxfId="2371" priority="4057" operator="equal">
      <formula>"Alto"</formula>
    </cfRule>
    <cfRule type="cellIs" dxfId="2370" priority="4058" operator="equal">
      <formula>"Moderado"</formula>
    </cfRule>
    <cfRule type="cellIs" dxfId="2369" priority="4059" operator="equal">
      <formula>"Bajo"</formula>
    </cfRule>
  </conditionalFormatting>
  <conditionalFormatting sqref="AC65">
    <cfRule type="cellIs" dxfId="2368" priority="4051" operator="equal">
      <formula>"Catastrófico"</formula>
    </cfRule>
    <cfRule type="cellIs" dxfId="2367" priority="4052" operator="equal">
      <formula>"Mayor"</formula>
    </cfRule>
    <cfRule type="cellIs" dxfId="2366" priority="4053" operator="equal">
      <formula>"Moderado"</formula>
    </cfRule>
    <cfRule type="cellIs" dxfId="2365" priority="4054" operator="equal">
      <formula>"Menor"</formula>
    </cfRule>
    <cfRule type="cellIs" dxfId="2364" priority="4055" operator="equal">
      <formula>"Leve"</formula>
    </cfRule>
  </conditionalFormatting>
  <conditionalFormatting sqref="Y65">
    <cfRule type="cellIs" dxfId="2363" priority="4046" operator="equal">
      <formula>"Muy Alta"</formula>
    </cfRule>
    <cfRule type="cellIs" dxfId="2362" priority="4047" operator="equal">
      <formula>"Alta"</formula>
    </cfRule>
    <cfRule type="cellIs" dxfId="2361" priority="4048" operator="equal">
      <formula>"Media"</formula>
    </cfRule>
    <cfRule type="cellIs" dxfId="2360" priority="4049" operator="equal">
      <formula>"Baja"</formula>
    </cfRule>
    <cfRule type="cellIs" dxfId="2359" priority="4050" operator="equal">
      <formula>"Muy Baja"</formula>
    </cfRule>
  </conditionalFormatting>
  <conditionalFormatting sqref="AE65">
    <cfRule type="cellIs" dxfId="2358" priority="4042" operator="equal">
      <formula>"Extremo"</formula>
    </cfRule>
    <cfRule type="cellIs" dxfId="2357" priority="4043" operator="equal">
      <formula>"Alto"</formula>
    </cfRule>
    <cfRule type="cellIs" dxfId="2356" priority="4044" operator="equal">
      <formula>"Moderado"</formula>
    </cfRule>
    <cfRule type="cellIs" dxfId="2355" priority="4045" operator="equal">
      <formula>"Bajo"</formula>
    </cfRule>
  </conditionalFormatting>
  <conditionalFormatting sqref="AT65">
    <cfRule type="cellIs" dxfId="2354" priority="4037" operator="equal">
      <formula>"Muy Alta"</formula>
    </cfRule>
    <cfRule type="cellIs" dxfId="2353" priority="4038" operator="equal">
      <formula>"Alta"</formula>
    </cfRule>
    <cfRule type="cellIs" dxfId="2352" priority="4039" operator="equal">
      <formula>"Media"</formula>
    </cfRule>
    <cfRule type="cellIs" dxfId="2351" priority="4040" operator="equal">
      <formula>"Baja"</formula>
    </cfRule>
    <cfRule type="cellIs" dxfId="2350" priority="4041" operator="equal">
      <formula>"Muy Baja"</formula>
    </cfRule>
  </conditionalFormatting>
  <conditionalFormatting sqref="AV65">
    <cfRule type="cellIs" dxfId="2349" priority="4032" operator="equal">
      <formula>"Catastrófico"</formula>
    </cfRule>
    <cfRule type="cellIs" dxfId="2348" priority="4033" operator="equal">
      <formula>"Mayor"</formula>
    </cfRule>
    <cfRule type="cellIs" dxfId="2347" priority="4034" operator="equal">
      <formula>"Moderado"</formula>
    </cfRule>
    <cfRule type="cellIs" dxfId="2346" priority="4035" operator="equal">
      <formula>"Menor"</formula>
    </cfRule>
    <cfRule type="cellIs" dxfId="2345" priority="4036" operator="equal">
      <formula>"Leve"</formula>
    </cfRule>
  </conditionalFormatting>
  <conditionalFormatting sqref="AX65:AY65">
    <cfRule type="cellIs" dxfId="2344" priority="4028" operator="equal">
      <formula>"Catastrófico"</formula>
    </cfRule>
    <cfRule type="cellIs" dxfId="2343" priority="4029" operator="equal">
      <formula>"Alto"</formula>
    </cfRule>
    <cfRule type="cellIs" dxfId="2342" priority="4030" operator="equal">
      <formula>"Moderado"</formula>
    </cfRule>
    <cfRule type="cellIs" dxfId="2341" priority="4031" operator="equal">
      <formula>"Bajo"</formula>
    </cfRule>
  </conditionalFormatting>
  <conditionalFormatting sqref="AC66">
    <cfRule type="cellIs" dxfId="2340" priority="4023" operator="equal">
      <formula>"Catastrófico"</formula>
    </cfRule>
    <cfRule type="cellIs" dxfId="2339" priority="4024" operator="equal">
      <formula>"Mayor"</formula>
    </cfRule>
    <cfRule type="cellIs" dxfId="2338" priority="4025" operator="equal">
      <formula>"Moderado"</formula>
    </cfRule>
    <cfRule type="cellIs" dxfId="2337" priority="4026" operator="equal">
      <formula>"Menor"</formula>
    </cfRule>
    <cfRule type="cellIs" dxfId="2336" priority="4027" operator="equal">
      <formula>"Leve"</formula>
    </cfRule>
  </conditionalFormatting>
  <conditionalFormatting sqref="Y66">
    <cfRule type="cellIs" dxfId="2335" priority="4018" operator="equal">
      <formula>"Muy Alta"</formula>
    </cfRule>
    <cfRule type="cellIs" dxfId="2334" priority="4019" operator="equal">
      <formula>"Alta"</formula>
    </cfRule>
    <cfRule type="cellIs" dxfId="2333" priority="4020" operator="equal">
      <formula>"Media"</formula>
    </cfRule>
    <cfRule type="cellIs" dxfId="2332" priority="4021" operator="equal">
      <formula>"Baja"</formula>
    </cfRule>
    <cfRule type="cellIs" dxfId="2331" priority="4022" operator="equal">
      <formula>"Muy Baja"</formula>
    </cfRule>
  </conditionalFormatting>
  <conditionalFormatting sqref="AE66">
    <cfRule type="cellIs" dxfId="2330" priority="4014" operator="equal">
      <formula>"Extremo"</formula>
    </cfRule>
    <cfRule type="cellIs" dxfId="2329" priority="4015" operator="equal">
      <formula>"Alto"</formula>
    </cfRule>
    <cfRule type="cellIs" dxfId="2328" priority="4016" operator="equal">
      <formula>"Moderado"</formula>
    </cfRule>
    <cfRule type="cellIs" dxfId="2327" priority="4017" operator="equal">
      <formula>"Bajo"</formula>
    </cfRule>
  </conditionalFormatting>
  <conditionalFormatting sqref="AT66">
    <cfRule type="cellIs" dxfId="2326" priority="4009" operator="equal">
      <formula>"Muy Alta"</formula>
    </cfRule>
    <cfRule type="cellIs" dxfId="2325" priority="4010" operator="equal">
      <formula>"Alta"</formula>
    </cfRule>
    <cfRule type="cellIs" dxfId="2324" priority="4011" operator="equal">
      <formula>"Media"</formula>
    </cfRule>
    <cfRule type="cellIs" dxfId="2323" priority="4012" operator="equal">
      <formula>"Baja"</formula>
    </cfRule>
    <cfRule type="cellIs" dxfId="2322" priority="4013" operator="equal">
      <formula>"Muy Baja"</formula>
    </cfRule>
  </conditionalFormatting>
  <conditionalFormatting sqref="AV66">
    <cfRule type="cellIs" dxfId="2321" priority="4004" operator="equal">
      <formula>"Catastrófico"</formula>
    </cfRule>
    <cfRule type="cellIs" dxfId="2320" priority="4005" operator="equal">
      <formula>"Mayor"</formula>
    </cfRule>
    <cfRule type="cellIs" dxfId="2319" priority="4006" operator="equal">
      <formula>"Moderado"</formula>
    </cfRule>
    <cfRule type="cellIs" dxfId="2318" priority="4007" operator="equal">
      <formula>"Menor"</formula>
    </cfRule>
    <cfRule type="cellIs" dxfId="2317" priority="4008" operator="equal">
      <formula>"Leve"</formula>
    </cfRule>
  </conditionalFormatting>
  <conditionalFormatting sqref="AX66:AY66">
    <cfRule type="cellIs" dxfId="2316" priority="4000" operator="equal">
      <formula>"Catastrófico"</formula>
    </cfRule>
    <cfRule type="cellIs" dxfId="2315" priority="4001" operator="equal">
      <formula>"Alto"</formula>
    </cfRule>
    <cfRule type="cellIs" dxfId="2314" priority="4002" operator="equal">
      <formula>"Moderado"</formula>
    </cfRule>
    <cfRule type="cellIs" dxfId="2313" priority="4003" operator="equal">
      <formula>"Bajo"</formula>
    </cfRule>
  </conditionalFormatting>
  <conditionalFormatting sqref="Y17">
    <cfRule type="cellIs" dxfId="2312" priority="2645" operator="equal">
      <formula>"Muy Alta"</formula>
    </cfRule>
    <cfRule type="cellIs" dxfId="2311" priority="2646" operator="equal">
      <formula>"Alta"</formula>
    </cfRule>
    <cfRule type="cellIs" dxfId="2310" priority="2647" operator="equal">
      <formula>"Media"</formula>
    </cfRule>
    <cfRule type="cellIs" dxfId="2309" priority="2648" operator="equal">
      <formula>"Baja"</formula>
    </cfRule>
    <cfRule type="cellIs" dxfId="2308" priority="2649" operator="equal">
      <formula>"Muy Baja"</formula>
    </cfRule>
  </conditionalFormatting>
  <conditionalFormatting sqref="AC17:AC18">
    <cfRule type="cellIs" dxfId="2307" priority="2640" operator="equal">
      <formula>"Catastrófico"</formula>
    </cfRule>
    <cfRule type="cellIs" dxfId="2306" priority="2641" operator="equal">
      <formula>"Mayor"</formula>
    </cfRule>
    <cfRule type="cellIs" dxfId="2305" priority="2642" operator="equal">
      <formula>"Moderado"</formula>
    </cfRule>
    <cfRule type="cellIs" dxfId="2304" priority="2643" operator="equal">
      <formula>"Menor"</formula>
    </cfRule>
    <cfRule type="cellIs" dxfId="2303" priority="2644" operator="equal">
      <formula>"Leve"</formula>
    </cfRule>
  </conditionalFormatting>
  <conditionalFormatting sqref="AE17">
    <cfRule type="cellIs" dxfId="2302" priority="2636" operator="equal">
      <formula>"Extremo"</formula>
    </cfRule>
    <cfRule type="cellIs" dxfId="2301" priority="2637" operator="equal">
      <formula>"Alto"</formula>
    </cfRule>
    <cfRule type="cellIs" dxfId="2300" priority="2638" operator="equal">
      <formula>"Moderado"</formula>
    </cfRule>
    <cfRule type="cellIs" dxfId="2299" priority="2639" operator="equal">
      <formula>"Bajo"</formula>
    </cfRule>
  </conditionalFormatting>
  <conditionalFormatting sqref="AT17">
    <cfRule type="cellIs" dxfId="2298" priority="2631" operator="equal">
      <formula>"Muy Alta"</formula>
    </cfRule>
    <cfRule type="cellIs" dxfId="2297" priority="2632" operator="equal">
      <formula>"Alta"</formula>
    </cfRule>
    <cfRule type="cellIs" dxfId="2296" priority="2633" operator="equal">
      <formula>"Media"</formula>
    </cfRule>
    <cfRule type="cellIs" dxfId="2295" priority="2634" operator="equal">
      <formula>"Baja"</formula>
    </cfRule>
    <cfRule type="cellIs" dxfId="2294" priority="2635" operator="equal">
      <formula>"Muy Baja"</formula>
    </cfRule>
  </conditionalFormatting>
  <conditionalFormatting sqref="AX17:AY17">
    <cfRule type="cellIs" dxfId="2293" priority="2627" operator="equal">
      <formula>"Catastrófico"</formula>
    </cfRule>
    <cfRule type="cellIs" dxfId="2292" priority="2628" operator="equal">
      <formula>"Alto"</formula>
    </cfRule>
    <cfRule type="cellIs" dxfId="2291" priority="2629" operator="equal">
      <formula>"Moderado"</formula>
    </cfRule>
    <cfRule type="cellIs" dxfId="2290" priority="2630" operator="equal">
      <formula>"Bajo"</formula>
    </cfRule>
  </conditionalFormatting>
  <conditionalFormatting sqref="Y18">
    <cfRule type="cellIs" dxfId="2289" priority="2622" operator="equal">
      <formula>"Muy Alta"</formula>
    </cfRule>
    <cfRule type="cellIs" dxfId="2288" priority="2623" operator="equal">
      <formula>"Alta"</formula>
    </cfRule>
    <cfRule type="cellIs" dxfId="2287" priority="2624" operator="equal">
      <formula>"Media"</formula>
    </cfRule>
    <cfRule type="cellIs" dxfId="2286" priority="2625" operator="equal">
      <formula>"Baja"</formula>
    </cfRule>
    <cfRule type="cellIs" dxfId="2285" priority="2626" operator="equal">
      <formula>"Muy Baja"</formula>
    </cfRule>
  </conditionalFormatting>
  <conditionalFormatting sqref="AE18">
    <cfRule type="cellIs" dxfId="2284" priority="2618" operator="equal">
      <formula>"Extremo"</formula>
    </cfRule>
    <cfRule type="cellIs" dxfId="2283" priority="2619" operator="equal">
      <formula>"Alto"</formula>
    </cfRule>
    <cfRule type="cellIs" dxfId="2282" priority="2620" operator="equal">
      <formula>"Moderado"</formula>
    </cfRule>
    <cfRule type="cellIs" dxfId="2281" priority="2621" operator="equal">
      <formula>"Bajo"</formula>
    </cfRule>
  </conditionalFormatting>
  <conditionalFormatting sqref="AT18">
    <cfRule type="cellIs" dxfId="2280" priority="2613" operator="equal">
      <formula>"Muy Alta"</formula>
    </cfRule>
    <cfRule type="cellIs" dxfId="2279" priority="2614" operator="equal">
      <formula>"Alta"</formula>
    </cfRule>
    <cfRule type="cellIs" dxfId="2278" priority="2615" operator="equal">
      <formula>"Media"</formula>
    </cfRule>
    <cfRule type="cellIs" dxfId="2277" priority="2616" operator="equal">
      <formula>"Baja"</formula>
    </cfRule>
    <cfRule type="cellIs" dxfId="2276" priority="2617" operator="equal">
      <formula>"Muy Baja"</formula>
    </cfRule>
  </conditionalFormatting>
  <conditionalFormatting sqref="AX18:AY18">
    <cfRule type="cellIs" dxfId="2275" priority="2609" operator="equal">
      <formula>"Catastrófico"</formula>
    </cfRule>
    <cfRule type="cellIs" dxfId="2274" priority="2610" operator="equal">
      <formula>"Alto"</formula>
    </cfRule>
    <cfRule type="cellIs" dxfId="2273" priority="2611" operator="equal">
      <formula>"Moderado"</formula>
    </cfRule>
    <cfRule type="cellIs" dxfId="2272" priority="2612" operator="equal">
      <formula>"Bajo"</formula>
    </cfRule>
  </conditionalFormatting>
  <conditionalFormatting sqref="AV17">
    <cfRule type="cellIs" dxfId="2271" priority="2604" operator="equal">
      <formula>"Catastrófico"</formula>
    </cfRule>
    <cfRule type="cellIs" dxfId="2270" priority="2605" operator="equal">
      <formula>"Mayor"</formula>
    </cfRule>
    <cfRule type="cellIs" dxfId="2269" priority="2606" operator="equal">
      <formula>"Moderado"</formula>
    </cfRule>
    <cfRule type="cellIs" dxfId="2268" priority="2607" operator="equal">
      <formula>"Menor"</formula>
    </cfRule>
    <cfRule type="cellIs" dxfId="2267" priority="2608" operator="equal">
      <formula>"Leve"</formula>
    </cfRule>
  </conditionalFormatting>
  <conditionalFormatting sqref="AV18">
    <cfRule type="cellIs" dxfId="2266" priority="2599" operator="equal">
      <formula>"Catastrófico"</formula>
    </cfRule>
    <cfRule type="cellIs" dxfId="2265" priority="2600" operator="equal">
      <formula>"Mayor"</formula>
    </cfRule>
    <cfRule type="cellIs" dxfId="2264" priority="2601" operator="equal">
      <formula>"Moderado"</formula>
    </cfRule>
    <cfRule type="cellIs" dxfId="2263" priority="2602" operator="equal">
      <formula>"Menor"</formula>
    </cfRule>
    <cfRule type="cellIs" dxfId="2262" priority="2603" operator="equal">
      <formula>"Leve"</formula>
    </cfRule>
  </conditionalFormatting>
  <conditionalFormatting sqref="AC20">
    <cfRule type="cellIs" dxfId="2261" priority="2594" operator="equal">
      <formula>"Catastrófico"</formula>
    </cfRule>
    <cfRule type="cellIs" dxfId="2260" priority="2595" operator="equal">
      <formula>"Mayor"</formula>
    </cfRule>
    <cfRule type="cellIs" dxfId="2259" priority="2596" operator="equal">
      <formula>"Moderado"</formula>
    </cfRule>
    <cfRule type="cellIs" dxfId="2258" priority="2597" operator="equal">
      <formula>"Menor"</formula>
    </cfRule>
    <cfRule type="cellIs" dxfId="2257" priority="2598" operator="equal">
      <formula>"Leve"</formula>
    </cfRule>
  </conditionalFormatting>
  <conditionalFormatting sqref="Y20">
    <cfRule type="cellIs" dxfId="2256" priority="2589" operator="equal">
      <formula>"Muy Alta"</formula>
    </cfRule>
    <cfRule type="cellIs" dxfId="2255" priority="2590" operator="equal">
      <formula>"Alta"</formula>
    </cfRule>
    <cfRule type="cellIs" dxfId="2254" priority="2591" operator="equal">
      <formula>"Media"</formula>
    </cfRule>
    <cfRule type="cellIs" dxfId="2253" priority="2592" operator="equal">
      <formula>"Baja"</formula>
    </cfRule>
    <cfRule type="cellIs" dxfId="2252" priority="2593" operator="equal">
      <formula>"Muy Baja"</formula>
    </cfRule>
  </conditionalFormatting>
  <conditionalFormatting sqref="AE20">
    <cfRule type="cellIs" dxfId="2251" priority="2585" operator="equal">
      <formula>"Extremo"</formula>
    </cfRule>
    <cfRule type="cellIs" dxfId="2250" priority="2586" operator="equal">
      <formula>"Alto"</formula>
    </cfRule>
    <cfRule type="cellIs" dxfId="2249" priority="2587" operator="equal">
      <formula>"Moderado"</formula>
    </cfRule>
    <cfRule type="cellIs" dxfId="2248" priority="2588" operator="equal">
      <formula>"Bajo"</formula>
    </cfRule>
  </conditionalFormatting>
  <conditionalFormatting sqref="AT20">
    <cfRule type="cellIs" dxfId="2247" priority="2580" operator="equal">
      <formula>"Muy Alta"</formula>
    </cfRule>
    <cfRule type="cellIs" dxfId="2246" priority="2581" operator="equal">
      <formula>"Alta"</formula>
    </cfRule>
    <cfRule type="cellIs" dxfId="2245" priority="2582" operator="equal">
      <formula>"Media"</formula>
    </cfRule>
    <cfRule type="cellIs" dxfId="2244" priority="2583" operator="equal">
      <formula>"Baja"</formula>
    </cfRule>
    <cfRule type="cellIs" dxfId="2243" priority="2584" operator="equal">
      <formula>"Muy Baja"</formula>
    </cfRule>
  </conditionalFormatting>
  <conditionalFormatting sqref="AV20">
    <cfRule type="cellIs" dxfId="2242" priority="2575" operator="equal">
      <formula>"Catastrófico"</formula>
    </cfRule>
    <cfRule type="cellIs" dxfId="2241" priority="2576" operator="equal">
      <formula>"Mayor"</formula>
    </cfRule>
    <cfRule type="cellIs" dxfId="2240" priority="2577" operator="equal">
      <formula>"Moderado"</formula>
    </cfRule>
    <cfRule type="cellIs" dxfId="2239" priority="2578" operator="equal">
      <formula>"Menor"</formula>
    </cfRule>
    <cfRule type="cellIs" dxfId="2238" priority="2579" operator="equal">
      <formula>"Leve"</formula>
    </cfRule>
  </conditionalFormatting>
  <conditionalFormatting sqref="AX20:AY20">
    <cfRule type="cellIs" dxfId="2237" priority="2571" operator="equal">
      <formula>"Catastrófico"</formula>
    </cfRule>
    <cfRule type="cellIs" dxfId="2236" priority="2572" operator="equal">
      <formula>"Alto"</formula>
    </cfRule>
    <cfRule type="cellIs" dxfId="2235" priority="2573" operator="equal">
      <formula>"Moderado"</formula>
    </cfRule>
    <cfRule type="cellIs" dxfId="2234" priority="2574" operator="equal">
      <formula>"Bajo"</formula>
    </cfRule>
  </conditionalFormatting>
  <conditionalFormatting sqref="AC21">
    <cfRule type="cellIs" dxfId="2233" priority="2566" operator="equal">
      <formula>"Catastrófico"</formula>
    </cfRule>
    <cfRule type="cellIs" dxfId="2232" priority="2567" operator="equal">
      <formula>"Mayor"</formula>
    </cfRule>
    <cfRule type="cellIs" dxfId="2231" priority="2568" operator="equal">
      <formula>"Moderado"</formula>
    </cfRule>
    <cfRule type="cellIs" dxfId="2230" priority="2569" operator="equal">
      <formula>"Menor"</formula>
    </cfRule>
    <cfRule type="cellIs" dxfId="2229" priority="2570" operator="equal">
      <formula>"Leve"</formula>
    </cfRule>
  </conditionalFormatting>
  <conditionalFormatting sqref="Y21">
    <cfRule type="cellIs" dxfId="2228" priority="2561" operator="equal">
      <formula>"Muy Alta"</formula>
    </cfRule>
    <cfRule type="cellIs" dxfId="2227" priority="2562" operator="equal">
      <formula>"Alta"</formula>
    </cfRule>
    <cfRule type="cellIs" dxfId="2226" priority="2563" operator="equal">
      <formula>"Media"</formula>
    </cfRule>
    <cfRule type="cellIs" dxfId="2225" priority="2564" operator="equal">
      <formula>"Baja"</formula>
    </cfRule>
    <cfRule type="cellIs" dxfId="2224" priority="2565" operator="equal">
      <formula>"Muy Baja"</formula>
    </cfRule>
  </conditionalFormatting>
  <conditionalFormatting sqref="AE21">
    <cfRule type="cellIs" dxfId="2223" priority="2557" operator="equal">
      <formula>"Extremo"</formula>
    </cfRule>
    <cfRule type="cellIs" dxfId="2222" priority="2558" operator="equal">
      <formula>"Alto"</formula>
    </cfRule>
    <cfRule type="cellIs" dxfId="2221" priority="2559" operator="equal">
      <formula>"Moderado"</formula>
    </cfRule>
    <cfRule type="cellIs" dxfId="2220" priority="2560" operator="equal">
      <formula>"Bajo"</formula>
    </cfRule>
  </conditionalFormatting>
  <conditionalFormatting sqref="AT21">
    <cfRule type="cellIs" dxfId="2219" priority="2552" operator="equal">
      <formula>"Muy Alta"</formula>
    </cfRule>
    <cfRule type="cellIs" dxfId="2218" priority="2553" operator="equal">
      <formula>"Alta"</formula>
    </cfRule>
    <cfRule type="cellIs" dxfId="2217" priority="2554" operator="equal">
      <formula>"Media"</formula>
    </cfRule>
    <cfRule type="cellIs" dxfId="2216" priority="2555" operator="equal">
      <formula>"Baja"</formula>
    </cfRule>
    <cfRule type="cellIs" dxfId="2215" priority="2556" operator="equal">
      <formula>"Muy Baja"</formula>
    </cfRule>
  </conditionalFormatting>
  <conditionalFormatting sqref="AV21">
    <cfRule type="cellIs" dxfId="2214" priority="2547" operator="equal">
      <formula>"Catastrófico"</formula>
    </cfRule>
    <cfRule type="cellIs" dxfId="2213" priority="2548" operator="equal">
      <formula>"Mayor"</formula>
    </cfRule>
    <cfRule type="cellIs" dxfId="2212" priority="2549" operator="equal">
      <formula>"Moderado"</formula>
    </cfRule>
    <cfRule type="cellIs" dxfId="2211" priority="2550" operator="equal">
      <formula>"Menor"</formula>
    </cfRule>
    <cfRule type="cellIs" dxfId="2210" priority="2551" operator="equal">
      <formula>"Leve"</formula>
    </cfRule>
  </conditionalFormatting>
  <conditionalFormatting sqref="AX21:AY21">
    <cfRule type="cellIs" dxfId="2209" priority="2543" operator="equal">
      <formula>"Catastrófico"</formula>
    </cfRule>
    <cfRule type="cellIs" dxfId="2208" priority="2544" operator="equal">
      <formula>"Alto"</formula>
    </cfRule>
    <cfRule type="cellIs" dxfId="2207" priority="2545" operator="equal">
      <formula>"Moderado"</formula>
    </cfRule>
    <cfRule type="cellIs" dxfId="2206" priority="2546" operator="equal">
      <formula>"Bajo"</formula>
    </cfRule>
  </conditionalFormatting>
  <conditionalFormatting sqref="AC22">
    <cfRule type="cellIs" dxfId="2205" priority="2538" operator="equal">
      <formula>"Catastrófico"</formula>
    </cfRule>
    <cfRule type="cellIs" dxfId="2204" priority="2539" operator="equal">
      <formula>"Mayor"</formula>
    </cfRule>
    <cfRule type="cellIs" dxfId="2203" priority="2540" operator="equal">
      <formula>"Moderado"</formula>
    </cfRule>
    <cfRule type="cellIs" dxfId="2202" priority="2541" operator="equal">
      <formula>"Menor"</formula>
    </cfRule>
    <cfRule type="cellIs" dxfId="2201" priority="2542" operator="equal">
      <formula>"Leve"</formula>
    </cfRule>
  </conditionalFormatting>
  <conditionalFormatting sqref="Y22">
    <cfRule type="cellIs" dxfId="2200" priority="2533" operator="equal">
      <formula>"Muy Alta"</formula>
    </cfRule>
    <cfRule type="cellIs" dxfId="2199" priority="2534" operator="equal">
      <formula>"Alta"</formula>
    </cfRule>
    <cfRule type="cellIs" dxfId="2198" priority="2535" operator="equal">
      <formula>"Media"</formula>
    </cfRule>
    <cfRule type="cellIs" dxfId="2197" priority="2536" operator="equal">
      <formula>"Baja"</formula>
    </cfRule>
    <cfRule type="cellIs" dxfId="2196" priority="2537" operator="equal">
      <formula>"Muy Baja"</formula>
    </cfRule>
  </conditionalFormatting>
  <conditionalFormatting sqref="AE22">
    <cfRule type="cellIs" dxfId="2195" priority="2529" operator="equal">
      <formula>"Extremo"</formula>
    </cfRule>
    <cfRule type="cellIs" dxfId="2194" priority="2530" operator="equal">
      <formula>"Alto"</formula>
    </cfRule>
    <cfRule type="cellIs" dxfId="2193" priority="2531" operator="equal">
      <formula>"Moderado"</formula>
    </cfRule>
    <cfRule type="cellIs" dxfId="2192" priority="2532" operator="equal">
      <formula>"Bajo"</formula>
    </cfRule>
  </conditionalFormatting>
  <conditionalFormatting sqref="AT22">
    <cfRule type="cellIs" dxfId="2191" priority="2524" operator="equal">
      <formula>"Muy Alta"</formula>
    </cfRule>
    <cfRule type="cellIs" dxfId="2190" priority="2525" operator="equal">
      <formula>"Alta"</formula>
    </cfRule>
    <cfRule type="cellIs" dxfId="2189" priority="2526" operator="equal">
      <formula>"Media"</formula>
    </cfRule>
    <cfRule type="cellIs" dxfId="2188" priority="2527" operator="equal">
      <formula>"Baja"</formula>
    </cfRule>
    <cfRule type="cellIs" dxfId="2187" priority="2528" operator="equal">
      <formula>"Muy Baja"</formula>
    </cfRule>
  </conditionalFormatting>
  <conditionalFormatting sqref="AV22">
    <cfRule type="cellIs" dxfId="2186" priority="2519" operator="equal">
      <formula>"Catastrófico"</formula>
    </cfRule>
    <cfRule type="cellIs" dxfId="2185" priority="2520" operator="equal">
      <formula>"Mayor"</formula>
    </cfRule>
    <cfRule type="cellIs" dxfId="2184" priority="2521" operator="equal">
      <formula>"Moderado"</formula>
    </cfRule>
    <cfRule type="cellIs" dxfId="2183" priority="2522" operator="equal">
      <formula>"Menor"</formula>
    </cfRule>
    <cfRule type="cellIs" dxfId="2182" priority="2523" operator="equal">
      <formula>"Leve"</formula>
    </cfRule>
  </conditionalFormatting>
  <conditionalFormatting sqref="AX22:AY22">
    <cfRule type="cellIs" dxfId="2181" priority="2515" operator="equal">
      <formula>"Catastrófico"</formula>
    </cfRule>
    <cfRule type="cellIs" dxfId="2180" priority="2516" operator="equal">
      <formula>"Alto"</formula>
    </cfRule>
    <cfRule type="cellIs" dxfId="2179" priority="2517" operator="equal">
      <formula>"Moderado"</formula>
    </cfRule>
    <cfRule type="cellIs" dxfId="2178" priority="2518" operator="equal">
      <formula>"Bajo"</formula>
    </cfRule>
  </conditionalFormatting>
  <conditionalFormatting sqref="AC23">
    <cfRule type="cellIs" dxfId="2177" priority="2510" operator="equal">
      <formula>"Catastrófico"</formula>
    </cfRule>
    <cfRule type="cellIs" dxfId="2176" priority="2511" operator="equal">
      <formula>"Mayor"</formula>
    </cfRule>
    <cfRule type="cellIs" dxfId="2175" priority="2512" operator="equal">
      <formula>"Moderado"</formula>
    </cfRule>
    <cfRule type="cellIs" dxfId="2174" priority="2513" operator="equal">
      <formula>"Menor"</formula>
    </cfRule>
    <cfRule type="cellIs" dxfId="2173" priority="2514" operator="equal">
      <formula>"Leve"</formula>
    </cfRule>
  </conditionalFormatting>
  <conditionalFormatting sqref="Y23">
    <cfRule type="cellIs" dxfId="2172" priority="2505" operator="equal">
      <formula>"Muy Alta"</formula>
    </cfRule>
    <cfRule type="cellIs" dxfId="2171" priority="2506" operator="equal">
      <formula>"Alta"</formula>
    </cfRule>
    <cfRule type="cellIs" dxfId="2170" priority="2507" operator="equal">
      <formula>"Media"</formula>
    </cfRule>
    <cfRule type="cellIs" dxfId="2169" priority="2508" operator="equal">
      <formula>"Baja"</formula>
    </cfRule>
    <cfRule type="cellIs" dxfId="2168" priority="2509" operator="equal">
      <formula>"Muy Baja"</formula>
    </cfRule>
  </conditionalFormatting>
  <conditionalFormatting sqref="AE23">
    <cfRule type="cellIs" dxfId="2167" priority="2501" operator="equal">
      <formula>"Extremo"</formula>
    </cfRule>
    <cfRule type="cellIs" dxfId="2166" priority="2502" operator="equal">
      <formula>"Alto"</formula>
    </cfRule>
    <cfRule type="cellIs" dxfId="2165" priority="2503" operator="equal">
      <formula>"Moderado"</formula>
    </cfRule>
    <cfRule type="cellIs" dxfId="2164" priority="2504" operator="equal">
      <formula>"Bajo"</formula>
    </cfRule>
  </conditionalFormatting>
  <conditionalFormatting sqref="AT23">
    <cfRule type="cellIs" dxfId="2163" priority="2496" operator="equal">
      <formula>"Muy Alta"</formula>
    </cfRule>
    <cfRule type="cellIs" dxfId="2162" priority="2497" operator="equal">
      <formula>"Alta"</formula>
    </cfRule>
    <cfRule type="cellIs" dxfId="2161" priority="2498" operator="equal">
      <formula>"Media"</formula>
    </cfRule>
    <cfRule type="cellIs" dxfId="2160" priority="2499" operator="equal">
      <formula>"Baja"</formula>
    </cfRule>
    <cfRule type="cellIs" dxfId="2159" priority="2500" operator="equal">
      <formula>"Muy Baja"</formula>
    </cfRule>
  </conditionalFormatting>
  <conditionalFormatting sqref="AV23">
    <cfRule type="cellIs" dxfId="2158" priority="2491" operator="equal">
      <formula>"Catastrófico"</formula>
    </cfRule>
    <cfRule type="cellIs" dxfId="2157" priority="2492" operator="equal">
      <formula>"Mayor"</formula>
    </cfRule>
    <cfRule type="cellIs" dxfId="2156" priority="2493" operator="equal">
      <formula>"Moderado"</formula>
    </cfRule>
    <cfRule type="cellIs" dxfId="2155" priority="2494" operator="equal">
      <formula>"Menor"</formula>
    </cfRule>
    <cfRule type="cellIs" dxfId="2154" priority="2495" operator="equal">
      <formula>"Leve"</formula>
    </cfRule>
  </conditionalFormatting>
  <conditionalFormatting sqref="AX23:AY23">
    <cfRule type="cellIs" dxfId="2153" priority="2487" operator="equal">
      <formula>"Catastrófico"</formula>
    </cfRule>
    <cfRule type="cellIs" dxfId="2152" priority="2488" operator="equal">
      <formula>"Alto"</formula>
    </cfRule>
    <cfRule type="cellIs" dxfId="2151" priority="2489" operator="equal">
      <formula>"Moderado"</formula>
    </cfRule>
    <cfRule type="cellIs" dxfId="2150" priority="2490" operator="equal">
      <formula>"Bajo"</formula>
    </cfRule>
  </conditionalFormatting>
  <conditionalFormatting sqref="AC24">
    <cfRule type="cellIs" dxfId="2149" priority="2482" operator="equal">
      <formula>"Catastrófico"</formula>
    </cfRule>
    <cfRule type="cellIs" dxfId="2148" priority="2483" operator="equal">
      <formula>"Mayor"</formula>
    </cfRule>
    <cfRule type="cellIs" dxfId="2147" priority="2484" operator="equal">
      <formula>"Moderado"</formula>
    </cfRule>
    <cfRule type="cellIs" dxfId="2146" priority="2485" operator="equal">
      <formula>"Menor"</formula>
    </cfRule>
    <cfRule type="cellIs" dxfId="2145" priority="2486" operator="equal">
      <formula>"Leve"</formula>
    </cfRule>
  </conditionalFormatting>
  <conditionalFormatting sqref="Y24">
    <cfRule type="cellIs" dxfId="2144" priority="2477" operator="equal">
      <formula>"Muy Alta"</formula>
    </cfRule>
    <cfRule type="cellIs" dxfId="2143" priority="2478" operator="equal">
      <formula>"Alta"</formula>
    </cfRule>
    <cfRule type="cellIs" dxfId="2142" priority="2479" operator="equal">
      <formula>"Media"</formula>
    </cfRule>
    <cfRule type="cellIs" dxfId="2141" priority="2480" operator="equal">
      <formula>"Baja"</formula>
    </cfRule>
    <cfRule type="cellIs" dxfId="2140" priority="2481" operator="equal">
      <formula>"Muy Baja"</formula>
    </cfRule>
  </conditionalFormatting>
  <conditionalFormatting sqref="AE24">
    <cfRule type="cellIs" dxfId="2139" priority="2473" operator="equal">
      <formula>"Extremo"</formula>
    </cfRule>
    <cfRule type="cellIs" dxfId="2138" priority="2474" operator="equal">
      <formula>"Alto"</formula>
    </cfRule>
    <cfRule type="cellIs" dxfId="2137" priority="2475" operator="equal">
      <formula>"Moderado"</formula>
    </cfRule>
    <cfRule type="cellIs" dxfId="2136" priority="2476" operator="equal">
      <formula>"Bajo"</formula>
    </cfRule>
  </conditionalFormatting>
  <conditionalFormatting sqref="AT24">
    <cfRule type="cellIs" dxfId="2135" priority="2468" operator="equal">
      <formula>"Muy Alta"</formula>
    </cfRule>
    <cfRule type="cellIs" dxfId="2134" priority="2469" operator="equal">
      <formula>"Alta"</formula>
    </cfRule>
    <cfRule type="cellIs" dxfId="2133" priority="2470" operator="equal">
      <formula>"Media"</formula>
    </cfRule>
    <cfRule type="cellIs" dxfId="2132" priority="2471" operator="equal">
      <formula>"Baja"</formula>
    </cfRule>
    <cfRule type="cellIs" dxfId="2131" priority="2472" operator="equal">
      <formula>"Muy Baja"</formula>
    </cfRule>
  </conditionalFormatting>
  <conditionalFormatting sqref="AV24">
    <cfRule type="cellIs" dxfId="2130" priority="2463" operator="equal">
      <formula>"Catastrófico"</formula>
    </cfRule>
    <cfRule type="cellIs" dxfId="2129" priority="2464" operator="equal">
      <formula>"Mayor"</formula>
    </cfRule>
    <cfRule type="cellIs" dxfId="2128" priority="2465" operator="equal">
      <formula>"Moderado"</formula>
    </cfRule>
    <cfRule type="cellIs" dxfId="2127" priority="2466" operator="equal">
      <formula>"Menor"</formula>
    </cfRule>
    <cfRule type="cellIs" dxfId="2126" priority="2467" operator="equal">
      <formula>"Leve"</formula>
    </cfRule>
  </conditionalFormatting>
  <conditionalFormatting sqref="AX24:AY24">
    <cfRule type="cellIs" dxfId="2125" priority="2459" operator="equal">
      <formula>"Catastrófico"</formula>
    </cfRule>
    <cfRule type="cellIs" dxfId="2124" priority="2460" operator="equal">
      <formula>"Alto"</formula>
    </cfRule>
    <cfRule type="cellIs" dxfId="2123" priority="2461" operator="equal">
      <formula>"Moderado"</formula>
    </cfRule>
    <cfRule type="cellIs" dxfId="2122" priority="2462" operator="equal">
      <formula>"Bajo"</formula>
    </cfRule>
  </conditionalFormatting>
  <conditionalFormatting sqref="AC19">
    <cfRule type="cellIs" dxfId="2121" priority="2454" operator="equal">
      <formula>"Catastrófico"</formula>
    </cfRule>
    <cfRule type="cellIs" dxfId="2120" priority="2455" operator="equal">
      <formula>"Mayor"</formula>
    </cfRule>
    <cfRule type="cellIs" dxfId="2119" priority="2456" operator="equal">
      <formula>"Moderado"</formula>
    </cfRule>
    <cfRule type="cellIs" dxfId="2118" priority="2457" operator="equal">
      <formula>"Menor"</formula>
    </cfRule>
    <cfRule type="cellIs" dxfId="2117" priority="2458" operator="equal">
      <formula>"Leve"</formula>
    </cfRule>
  </conditionalFormatting>
  <conditionalFormatting sqref="Y19">
    <cfRule type="cellIs" dxfId="2116" priority="2449" operator="equal">
      <formula>"Muy Alta"</formula>
    </cfRule>
    <cfRule type="cellIs" dxfId="2115" priority="2450" operator="equal">
      <formula>"Alta"</formula>
    </cfRule>
    <cfRule type="cellIs" dxfId="2114" priority="2451" operator="equal">
      <formula>"Media"</formula>
    </cfRule>
    <cfRule type="cellIs" dxfId="2113" priority="2452" operator="equal">
      <formula>"Baja"</formula>
    </cfRule>
    <cfRule type="cellIs" dxfId="2112" priority="2453" operator="equal">
      <formula>"Muy Baja"</formula>
    </cfRule>
  </conditionalFormatting>
  <conditionalFormatting sqref="AE19">
    <cfRule type="cellIs" dxfId="2111" priority="2445" operator="equal">
      <formula>"Extremo"</formula>
    </cfRule>
    <cfRule type="cellIs" dxfId="2110" priority="2446" operator="equal">
      <formula>"Alto"</formula>
    </cfRule>
    <cfRule type="cellIs" dxfId="2109" priority="2447" operator="equal">
      <formula>"Moderado"</formula>
    </cfRule>
    <cfRule type="cellIs" dxfId="2108" priority="2448" operator="equal">
      <formula>"Bajo"</formula>
    </cfRule>
  </conditionalFormatting>
  <conditionalFormatting sqref="AT19">
    <cfRule type="cellIs" dxfId="2107" priority="2440" operator="equal">
      <formula>"Muy Alta"</formula>
    </cfRule>
    <cfRule type="cellIs" dxfId="2106" priority="2441" operator="equal">
      <formula>"Alta"</formula>
    </cfRule>
    <cfRule type="cellIs" dxfId="2105" priority="2442" operator="equal">
      <formula>"Media"</formula>
    </cfRule>
    <cfRule type="cellIs" dxfId="2104" priority="2443" operator="equal">
      <formula>"Baja"</formula>
    </cfRule>
    <cfRule type="cellIs" dxfId="2103" priority="2444" operator="equal">
      <formula>"Muy Baja"</formula>
    </cfRule>
  </conditionalFormatting>
  <conditionalFormatting sqref="AX19:AY19">
    <cfRule type="cellIs" dxfId="2102" priority="2436" operator="equal">
      <formula>"Catastrófico"</formula>
    </cfRule>
    <cfRule type="cellIs" dxfId="2101" priority="2437" operator="equal">
      <formula>"Alto"</formula>
    </cfRule>
    <cfRule type="cellIs" dxfId="2100" priority="2438" operator="equal">
      <formula>"Moderado"</formula>
    </cfRule>
    <cfRule type="cellIs" dxfId="2099" priority="2439" operator="equal">
      <formula>"Bajo"</formula>
    </cfRule>
  </conditionalFormatting>
  <conditionalFormatting sqref="AV19">
    <cfRule type="cellIs" dxfId="2098" priority="2431" operator="equal">
      <formula>"Catastrófico"</formula>
    </cfRule>
    <cfRule type="cellIs" dxfId="2097" priority="2432" operator="equal">
      <formula>"Mayor"</formula>
    </cfRule>
    <cfRule type="cellIs" dxfId="2096" priority="2433" operator="equal">
      <formula>"Moderado"</formula>
    </cfRule>
    <cfRule type="cellIs" dxfId="2095" priority="2434" operator="equal">
      <formula>"Menor"</formula>
    </cfRule>
    <cfRule type="cellIs" dxfId="2094" priority="2435" operator="equal">
      <formula>"Leve"</formula>
    </cfRule>
  </conditionalFormatting>
  <conditionalFormatting sqref="AX31:AY31">
    <cfRule type="cellIs" dxfId="2093" priority="2235" operator="equal">
      <formula>"Catastrófico"</formula>
    </cfRule>
    <cfRule type="cellIs" dxfId="2092" priority="2236" operator="equal">
      <formula>"Alto"</formula>
    </cfRule>
    <cfRule type="cellIs" dxfId="2091" priority="2237" operator="equal">
      <formula>"Moderado"</formula>
    </cfRule>
    <cfRule type="cellIs" dxfId="2090" priority="2238" operator="equal">
      <formula>"Bajo"</formula>
    </cfRule>
  </conditionalFormatting>
  <conditionalFormatting sqref="Y25">
    <cfRule type="cellIs" dxfId="2089" priority="2426" operator="equal">
      <formula>"Muy Alta"</formula>
    </cfRule>
    <cfRule type="cellIs" dxfId="2088" priority="2427" operator="equal">
      <formula>"Alta"</formula>
    </cfRule>
    <cfRule type="cellIs" dxfId="2087" priority="2428" operator="equal">
      <formula>"Media"</formula>
    </cfRule>
    <cfRule type="cellIs" dxfId="2086" priority="2429" operator="equal">
      <formula>"Baja"</formula>
    </cfRule>
    <cfRule type="cellIs" dxfId="2085" priority="2430" operator="equal">
      <formula>"Muy Baja"</formula>
    </cfRule>
  </conditionalFormatting>
  <conditionalFormatting sqref="AC25">
    <cfRule type="cellIs" dxfId="2084" priority="2421" operator="equal">
      <formula>"Catastrófico"</formula>
    </cfRule>
    <cfRule type="cellIs" dxfId="2083" priority="2422" operator="equal">
      <formula>"Mayor"</formula>
    </cfRule>
    <cfRule type="cellIs" dxfId="2082" priority="2423" operator="equal">
      <formula>"Moderado"</formula>
    </cfRule>
    <cfRule type="cellIs" dxfId="2081" priority="2424" operator="equal">
      <formula>"Menor"</formula>
    </cfRule>
    <cfRule type="cellIs" dxfId="2080" priority="2425" operator="equal">
      <formula>"Leve"</formula>
    </cfRule>
  </conditionalFormatting>
  <conditionalFormatting sqref="AE25">
    <cfRule type="cellIs" dxfId="2079" priority="2417" operator="equal">
      <formula>"Extremo"</formula>
    </cfRule>
    <cfRule type="cellIs" dxfId="2078" priority="2418" operator="equal">
      <formula>"Alto"</formula>
    </cfRule>
    <cfRule type="cellIs" dxfId="2077" priority="2419" operator="equal">
      <formula>"Moderado"</formula>
    </cfRule>
    <cfRule type="cellIs" dxfId="2076" priority="2420" operator="equal">
      <formula>"Bajo"</formula>
    </cfRule>
  </conditionalFormatting>
  <conditionalFormatting sqref="AT25">
    <cfRule type="cellIs" dxfId="2075" priority="2412" operator="equal">
      <formula>"Muy Alta"</formula>
    </cfRule>
    <cfRule type="cellIs" dxfId="2074" priority="2413" operator="equal">
      <formula>"Alta"</formula>
    </cfRule>
    <cfRule type="cellIs" dxfId="2073" priority="2414" operator="equal">
      <formula>"Media"</formula>
    </cfRule>
    <cfRule type="cellIs" dxfId="2072" priority="2415" operator="equal">
      <formula>"Baja"</formula>
    </cfRule>
    <cfRule type="cellIs" dxfId="2071" priority="2416" operator="equal">
      <formula>"Muy Baja"</formula>
    </cfRule>
  </conditionalFormatting>
  <conditionalFormatting sqref="AX25:AY25">
    <cfRule type="cellIs" dxfId="2070" priority="2408" operator="equal">
      <formula>"Catastrófico"</formula>
    </cfRule>
    <cfRule type="cellIs" dxfId="2069" priority="2409" operator="equal">
      <formula>"Alto"</formula>
    </cfRule>
    <cfRule type="cellIs" dxfId="2068" priority="2410" operator="equal">
      <formula>"Moderado"</formula>
    </cfRule>
    <cfRule type="cellIs" dxfId="2067" priority="2411" operator="equal">
      <formula>"Bajo"</formula>
    </cfRule>
  </conditionalFormatting>
  <conditionalFormatting sqref="AV25">
    <cfRule type="cellIs" dxfId="2066" priority="2403" operator="equal">
      <formula>"Catastrófico"</formula>
    </cfRule>
    <cfRule type="cellIs" dxfId="2065" priority="2404" operator="equal">
      <formula>"Mayor"</formula>
    </cfRule>
    <cfRule type="cellIs" dxfId="2064" priority="2405" operator="equal">
      <formula>"Moderado"</formula>
    </cfRule>
    <cfRule type="cellIs" dxfId="2063" priority="2406" operator="equal">
      <formula>"Menor"</formula>
    </cfRule>
    <cfRule type="cellIs" dxfId="2062" priority="2407" operator="equal">
      <formula>"Leve"</formula>
    </cfRule>
  </conditionalFormatting>
  <conditionalFormatting sqref="AC26">
    <cfRule type="cellIs" dxfId="2061" priority="2398" operator="equal">
      <formula>"Catastrófico"</formula>
    </cfRule>
    <cfRule type="cellIs" dxfId="2060" priority="2399" operator="equal">
      <formula>"Mayor"</formula>
    </cfRule>
    <cfRule type="cellIs" dxfId="2059" priority="2400" operator="equal">
      <formula>"Moderado"</formula>
    </cfRule>
    <cfRule type="cellIs" dxfId="2058" priority="2401" operator="equal">
      <formula>"Menor"</formula>
    </cfRule>
    <cfRule type="cellIs" dxfId="2057" priority="2402" operator="equal">
      <formula>"Leve"</formula>
    </cfRule>
  </conditionalFormatting>
  <conditionalFormatting sqref="Y26">
    <cfRule type="cellIs" dxfId="2056" priority="2393" operator="equal">
      <formula>"Muy Alta"</formula>
    </cfRule>
    <cfRule type="cellIs" dxfId="2055" priority="2394" operator="equal">
      <formula>"Alta"</formula>
    </cfRule>
    <cfRule type="cellIs" dxfId="2054" priority="2395" operator="equal">
      <formula>"Media"</formula>
    </cfRule>
    <cfRule type="cellIs" dxfId="2053" priority="2396" operator="equal">
      <formula>"Baja"</formula>
    </cfRule>
    <cfRule type="cellIs" dxfId="2052" priority="2397" operator="equal">
      <formula>"Muy Baja"</formula>
    </cfRule>
  </conditionalFormatting>
  <conditionalFormatting sqref="AE26">
    <cfRule type="cellIs" dxfId="2051" priority="2389" operator="equal">
      <formula>"Extremo"</formula>
    </cfRule>
    <cfRule type="cellIs" dxfId="2050" priority="2390" operator="equal">
      <formula>"Alto"</formula>
    </cfRule>
    <cfRule type="cellIs" dxfId="2049" priority="2391" operator="equal">
      <formula>"Moderado"</formula>
    </cfRule>
    <cfRule type="cellIs" dxfId="2048" priority="2392" operator="equal">
      <formula>"Bajo"</formula>
    </cfRule>
  </conditionalFormatting>
  <conditionalFormatting sqref="AT26">
    <cfRule type="cellIs" dxfId="2047" priority="2384" operator="equal">
      <formula>"Muy Alta"</formula>
    </cfRule>
    <cfRule type="cellIs" dxfId="2046" priority="2385" operator="equal">
      <formula>"Alta"</formula>
    </cfRule>
    <cfRule type="cellIs" dxfId="2045" priority="2386" operator="equal">
      <formula>"Media"</formula>
    </cfRule>
    <cfRule type="cellIs" dxfId="2044" priority="2387" operator="equal">
      <formula>"Baja"</formula>
    </cfRule>
    <cfRule type="cellIs" dxfId="2043" priority="2388" operator="equal">
      <formula>"Muy Baja"</formula>
    </cfRule>
  </conditionalFormatting>
  <conditionalFormatting sqref="AX26:AY26">
    <cfRule type="cellIs" dxfId="2042" priority="2380" operator="equal">
      <formula>"Catastrófico"</formula>
    </cfRule>
    <cfRule type="cellIs" dxfId="2041" priority="2381" operator="equal">
      <formula>"Alto"</formula>
    </cfRule>
    <cfRule type="cellIs" dxfId="2040" priority="2382" operator="equal">
      <formula>"Moderado"</formula>
    </cfRule>
    <cfRule type="cellIs" dxfId="2039" priority="2383" operator="equal">
      <formula>"Bajo"</formula>
    </cfRule>
  </conditionalFormatting>
  <conditionalFormatting sqref="AV26">
    <cfRule type="cellIs" dxfId="2038" priority="2375" operator="equal">
      <formula>"Catastrófico"</formula>
    </cfRule>
    <cfRule type="cellIs" dxfId="2037" priority="2376" operator="equal">
      <formula>"Mayor"</formula>
    </cfRule>
    <cfRule type="cellIs" dxfId="2036" priority="2377" operator="equal">
      <formula>"Moderado"</formula>
    </cfRule>
    <cfRule type="cellIs" dxfId="2035" priority="2378" operator="equal">
      <formula>"Menor"</formula>
    </cfRule>
    <cfRule type="cellIs" dxfId="2034" priority="2379" operator="equal">
      <formula>"Leve"</formula>
    </cfRule>
  </conditionalFormatting>
  <conditionalFormatting sqref="AC27">
    <cfRule type="cellIs" dxfId="2033" priority="2370" operator="equal">
      <formula>"Catastrófico"</formula>
    </cfRule>
    <cfRule type="cellIs" dxfId="2032" priority="2371" operator="equal">
      <formula>"Mayor"</formula>
    </cfRule>
    <cfRule type="cellIs" dxfId="2031" priority="2372" operator="equal">
      <formula>"Moderado"</formula>
    </cfRule>
    <cfRule type="cellIs" dxfId="2030" priority="2373" operator="equal">
      <formula>"Menor"</formula>
    </cfRule>
    <cfRule type="cellIs" dxfId="2029" priority="2374" operator="equal">
      <formula>"Leve"</formula>
    </cfRule>
  </conditionalFormatting>
  <conditionalFormatting sqref="Y27">
    <cfRule type="cellIs" dxfId="2028" priority="2365" operator="equal">
      <formula>"Muy Alta"</formula>
    </cfRule>
    <cfRule type="cellIs" dxfId="2027" priority="2366" operator="equal">
      <formula>"Alta"</formula>
    </cfRule>
    <cfRule type="cellIs" dxfId="2026" priority="2367" operator="equal">
      <formula>"Media"</formula>
    </cfRule>
    <cfRule type="cellIs" dxfId="2025" priority="2368" operator="equal">
      <formula>"Baja"</formula>
    </cfRule>
    <cfRule type="cellIs" dxfId="2024" priority="2369" operator="equal">
      <formula>"Muy Baja"</formula>
    </cfRule>
  </conditionalFormatting>
  <conditionalFormatting sqref="AE27">
    <cfRule type="cellIs" dxfId="2023" priority="2361" operator="equal">
      <formula>"Extremo"</formula>
    </cfRule>
    <cfRule type="cellIs" dxfId="2022" priority="2362" operator="equal">
      <formula>"Alto"</formula>
    </cfRule>
    <cfRule type="cellIs" dxfId="2021" priority="2363" operator="equal">
      <formula>"Moderado"</formula>
    </cfRule>
    <cfRule type="cellIs" dxfId="2020" priority="2364" operator="equal">
      <formula>"Bajo"</formula>
    </cfRule>
  </conditionalFormatting>
  <conditionalFormatting sqref="AT27">
    <cfRule type="cellIs" dxfId="2019" priority="2356" operator="equal">
      <formula>"Muy Alta"</formula>
    </cfRule>
    <cfRule type="cellIs" dxfId="2018" priority="2357" operator="equal">
      <formula>"Alta"</formula>
    </cfRule>
    <cfRule type="cellIs" dxfId="2017" priority="2358" operator="equal">
      <formula>"Media"</formula>
    </cfRule>
    <cfRule type="cellIs" dxfId="2016" priority="2359" operator="equal">
      <formula>"Baja"</formula>
    </cfRule>
    <cfRule type="cellIs" dxfId="2015" priority="2360" operator="equal">
      <formula>"Muy Baja"</formula>
    </cfRule>
  </conditionalFormatting>
  <conditionalFormatting sqref="AV27">
    <cfRule type="cellIs" dxfId="2014" priority="2351" operator="equal">
      <formula>"Catastrófico"</formula>
    </cfRule>
    <cfRule type="cellIs" dxfId="2013" priority="2352" operator="equal">
      <formula>"Mayor"</formula>
    </cfRule>
    <cfRule type="cellIs" dxfId="2012" priority="2353" operator="equal">
      <formula>"Moderado"</formula>
    </cfRule>
    <cfRule type="cellIs" dxfId="2011" priority="2354" operator="equal">
      <formula>"Menor"</formula>
    </cfRule>
    <cfRule type="cellIs" dxfId="2010" priority="2355" operator="equal">
      <formula>"Leve"</formula>
    </cfRule>
  </conditionalFormatting>
  <conditionalFormatting sqref="AX27:AY27">
    <cfRule type="cellIs" dxfId="2009" priority="2347" operator="equal">
      <formula>"Catastrófico"</formula>
    </cfRule>
    <cfRule type="cellIs" dxfId="2008" priority="2348" operator="equal">
      <formula>"Alto"</formula>
    </cfRule>
    <cfRule type="cellIs" dxfId="2007" priority="2349" operator="equal">
      <formula>"Moderado"</formula>
    </cfRule>
    <cfRule type="cellIs" dxfId="2006" priority="2350" operator="equal">
      <formula>"Bajo"</formula>
    </cfRule>
  </conditionalFormatting>
  <conditionalFormatting sqref="AC28">
    <cfRule type="cellIs" dxfId="2005" priority="2342" operator="equal">
      <formula>"Catastrófico"</formula>
    </cfRule>
    <cfRule type="cellIs" dxfId="2004" priority="2343" operator="equal">
      <formula>"Mayor"</formula>
    </cfRule>
    <cfRule type="cellIs" dxfId="2003" priority="2344" operator="equal">
      <formula>"Moderado"</formula>
    </cfRule>
    <cfRule type="cellIs" dxfId="2002" priority="2345" operator="equal">
      <formula>"Menor"</formula>
    </cfRule>
    <cfRule type="cellIs" dxfId="2001" priority="2346" operator="equal">
      <formula>"Leve"</formula>
    </cfRule>
  </conditionalFormatting>
  <conditionalFormatting sqref="Y28">
    <cfRule type="cellIs" dxfId="2000" priority="2337" operator="equal">
      <formula>"Muy Alta"</formula>
    </cfRule>
    <cfRule type="cellIs" dxfId="1999" priority="2338" operator="equal">
      <formula>"Alta"</formula>
    </cfRule>
    <cfRule type="cellIs" dxfId="1998" priority="2339" operator="equal">
      <formula>"Media"</formula>
    </cfRule>
    <cfRule type="cellIs" dxfId="1997" priority="2340" operator="equal">
      <formula>"Baja"</formula>
    </cfRule>
    <cfRule type="cellIs" dxfId="1996" priority="2341" operator="equal">
      <formula>"Muy Baja"</formula>
    </cfRule>
  </conditionalFormatting>
  <conditionalFormatting sqref="AE28">
    <cfRule type="cellIs" dxfId="1995" priority="2333" operator="equal">
      <formula>"Extremo"</formula>
    </cfRule>
    <cfRule type="cellIs" dxfId="1994" priority="2334" operator="equal">
      <formula>"Alto"</formula>
    </cfRule>
    <cfRule type="cellIs" dxfId="1993" priority="2335" operator="equal">
      <formula>"Moderado"</formula>
    </cfRule>
    <cfRule type="cellIs" dxfId="1992" priority="2336" operator="equal">
      <formula>"Bajo"</formula>
    </cfRule>
  </conditionalFormatting>
  <conditionalFormatting sqref="AT28">
    <cfRule type="cellIs" dxfId="1991" priority="2328" operator="equal">
      <formula>"Muy Alta"</formula>
    </cfRule>
    <cfRule type="cellIs" dxfId="1990" priority="2329" operator="equal">
      <formula>"Alta"</formula>
    </cfRule>
    <cfRule type="cellIs" dxfId="1989" priority="2330" operator="equal">
      <formula>"Media"</formula>
    </cfRule>
    <cfRule type="cellIs" dxfId="1988" priority="2331" operator="equal">
      <formula>"Baja"</formula>
    </cfRule>
    <cfRule type="cellIs" dxfId="1987" priority="2332" operator="equal">
      <formula>"Muy Baja"</formula>
    </cfRule>
  </conditionalFormatting>
  <conditionalFormatting sqref="AV28">
    <cfRule type="cellIs" dxfId="1986" priority="2323" operator="equal">
      <formula>"Catastrófico"</formula>
    </cfRule>
    <cfRule type="cellIs" dxfId="1985" priority="2324" operator="equal">
      <formula>"Mayor"</formula>
    </cfRule>
    <cfRule type="cellIs" dxfId="1984" priority="2325" operator="equal">
      <formula>"Moderado"</formula>
    </cfRule>
    <cfRule type="cellIs" dxfId="1983" priority="2326" operator="equal">
      <formula>"Menor"</formula>
    </cfRule>
    <cfRule type="cellIs" dxfId="1982" priority="2327" operator="equal">
      <formula>"Leve"</formula>
    </cfRule>
  </conditionalFormatting>
  <conditionalFormatting sqref="AX28:AY28">
    <cfRule type="cellIs" dxfId="1981" priority="2319" operator="equal">
      <formula>"Catastrófico"</formula>
    </cfRule>
    <cfRule type="cellIs" dxfId="1980" priority="2320" operator="equal">
      <formula>"Alto"</formula>
    </cfRule>
    <cfRule type="cellIs" dxfId="1979" priority="2321" operator="equal">
      <formula>"Moderado"</formula>
    </cfRule>
    <cfRule type="cellIs" dxfId="1978" priority="2322" operator="equal">
      <formula>"Bajo"</formula>
    </cfRule>
  </conditionalFormatting>
  <conditionalFormatting sqref="AC29">
    <cfRule type="cellIs" dxfId="1977" priority="2314" operator="equal">
      <formula>"Catastrófico"</formula>
    </cfRule>
    <cfRule type="cellIs" dxfId="1976" priority="2315" operator="equal">
      <formula>"Mayor"</formula>
    </cfRule>
    <cfRule type="cellIs" dxfId="1975" priority="2316" operator="equal">
      <formula>"Moderado"</formula>
    </cfRule>
    <cfRule type="cellIs" dxfId="1974" priority="2317" operator="equal">
      <formula>"Menor"</formula>
    </cfRule>
    <cfRule type="cellIs" dxfId="1973" priority="2318" operator="equal">
      <formula>"Leve"</formula>
    </cfRule>
  </conditionalFormatting>
  <conditionalFormatting sqref="Y29">
    <cfRule type="cellIs" dxfId="1972" priority="2309" operator="equal">
      <formula>"Muy Alta"</formula>
    </cfRule>
    <cfRule type="cellIs" dxfId="1971" priority="2310" operator="equal">
      <formula>"Alta"</formula>
    </cfRule>
    <cfRule type="cellIs" dxfId="1970" priority="2311" operator="equal">
      <formula>"Media"</formula>
    </cfRule>
    <cfRule type="cellIs" dxfId="1969" priority="2312" operator="equal">
      <formula>"Baja"</formula>
    </cfRule>
    <cfRule type="cellIs" dxfId="1968" priority="2313" operator="equal">
      <formula>"Muy Baja"</formula>
    </cfRule>
  </conditionalFormatting>
  <conditionalFormatting sqref="AE29">
    <cfRule type="cellIs" dxfId="1967" priority="2305" operator="equal">
      <formula>"Extremo"</formula>
    </cfRule>
    <cfRule type="cellIs" dxfId="1966" priority="2306" operator="equal">
      <formula>"Alto"</formula>
    </cfRule>
    <cfRule type="cellIs" dxfId="1965" priority="2307" operator="equal">
      <formula>"Moderado"</formula>
    </cfRule>
    <cfRule type="cellIs" dxfId="1964" priority="2308" operator="equal">
      <formula>"Bajo"</formula>
    </cfRule>
  </conditionalFormatting>
  <conditionalFormatting sqref="AT29">
    <cfRule type="cellIs" dxfId="1963" priority="2300" operator="equal">
      <formula>"Muy Alta"</formula>
    </cfRule>
    <cfRule type="cellIs" dxfId="1962" priority="2301" operator="equal">
      <formula>"Alta"</formula>
    </cfRule>
    <cfRule type="cellIs" dxfId="1961" priority="2302" operator="equal">
      <formula>"Media"</formula>
    </cfRule>
    <cfRule type="cellIs" dxfId="1960" priority="2303" operator="equal">
      <formula>"Baja"</formula>
    </cfRule>
    <cfRule type="cellIs" dxfId="1959" priority="2304" operator="equal">
      <formula>"Muy Baja"</formula>
    </cfRule>
  </conditionalFormatting>
  <conditionalFormatting sqref="AV29">
    <cfRule type="cellIs" dxfId="1958" priority="2295" operator="equal">
      <formula>"Catastrófico"</formula>
    </cfRule>
    <cfRule type="cellIs" dxfId="1957" priority="2296" operator="equal">
      <formula>"Mayor"</formula>
    </cfRule>
    <cfRule type="cellIs" dxfId="1956" priority="2297" operator="equal">
      <formula>"Moderado"</formula>
    </cfRule>
    <cfRule type="cellIs" dxfId="1955" priority="2298" operator="equal">
      <formula>"Menor"</formula>
    </cfRule>
    <cfRule type="cellIs" dxfId="1954" priority="2299" operator="equal">
      <formula>"Leve"</formula>
    </cfRule>
  </conditionalFormatting>
  <conditionalFormatting sqref="AX29:AY29">
    <cfRule type="cellIs" dxfId="1953" priority="2291" operator="equal">
      <formula>"Catastrófico"</formula>
    </cfRule>
    <cfRule type="cellIs" dxfId="1952" priority="2292" operator="equal">
      <formula>"Alto"</formula>
    </cfRule>
    <cfRule type="cellIs" dxfId="1951" priority="2293" operator="equal">
      <formula>"Moderado"</formula>
    </cfRule>
    <cfRule type="cellIs" dxfId="1950" priority="2294" operator="equal">
      <formula>"Bajo"</formula>
    </cfRule>
  </conditionalFormatting>
  <conditionalFormatting sqref="AC30">
    <cfRule type="cellIs" dxfId="1949" priority="2286" operator="equal">
      <formula>"Catastrófico"</formula>
    </cfRule>
    <cfRule type="cellIs" dxfId="1948" priority="2287" operator="equal">
      <formula>"Mayor"</formula>
    </cfRule>
    <cfRule type="cellIs" dxfId="1947" priority="2288" operator="equal">
      <formula>"Moderado"</formula>
    </cfRule>
    <cfRule type="cellIs" dxfId="1946" priority="2289" operator="equal">
      <formula>"Menor"</formula>
    </cfRule>
    <cfRule type="cellIs" dxfId="1945" priority="2290" operator="equal">
      <formula>"Leve"</formula>
    </cfRule>
  </conditionalFormatting>
  <conditionalFormatting sqref="Y30">
    <cfRule type="cellIs" dxfId="1944" priority="2281" operator="equal">
      <formula>"Muy Alta"</formula>
    </cfRule>
    <cfRule type="cellIs" dxfId="1943" priority="2282" operator="equal">
      <formula>"Alta"</formula>
    </cfRule>
    <cfRule type="cellIs" dxfId="1942" priority="2283" operator="equal">
      <formula>"Media"</formula>
    </cfRule>
    <cfRule type="cellIs" dxfId="1941" priority="2284" operator="equal">
      <formula>"Baja"</formula>
    </cfRule>
    <cfRule type="cellIs" dxfId="1940" priority="2285" operator="equal">
      <formula>"Muy Baja"</formula>
    </cfRule>
  </conditionalFormatting>
  <conditionalFormatting sqref="AE30">
    <cfRule type="cellIs" dxfId="1939" priority="2277" operator="equal">
      <formula>"Extremo"</formula>
    </cfRule>
    <cfRule type="cellIs" dxfId="1938" priority="2278" operator="equal">
      <formula>"Alto"</formula>
    </cfRule>
    <cfRule type="cellIs" dxfId="1937" priority="2279" operator="equal">
      <formula>"Moderado"</formula>
    </cfRule>
    <cfRule type="cellIs" dxfId="1936" priority="2280" operator="equal">
      <formula>"Bajo"</formula>
    </cfRule>
  </conditionalFormatting>
  <conditionalFormatting sqref="AT30">
    <cfRule type="cellIs" dxfId="1935" priority="2272" operator="equal">
      <formula>"Muy Alta"</formula>
    </cfRule>
    <cfRule type="cellIs" dxfId="1934" priority="2273" operator="equal">
      <formula>"Alta"</formula>
    </cfRule>
    <cfRule type="cellIs" dxfId="1933" priority="2274" operator="equal">
      <formula>"Media"</formula>
    </cfRule>
    <cfRule type="cellIs" dxfId="1932" priority="2275" operator="equal">
      <formula>"Baja"</formula>
    </cfRule>
    <cfRule type="cellIs" dxfId="1931" priority="2276" operator="equal">
      <formula>"Muy Baja"</formula>
    </cfRule>
  </conditionalFormatting>
  <conditionalFormatting sqref="AV30">
    <cfRule type="cellIs" dxfId="1930" priority="2267" operator="equal">
      <formula>"Catastrófico"</formula>
    </cfRule>
    <cfRule type="cellIs" dxfId="1929" priority="2268" operator="equal">
      <formula>"Mayor"</formula>
    </cfRule>
    <cfRule type="cellIs" dxfId="1928" priority="2269" operator="equal">
      <formula>"Moderado"</formula>
    </cfRule>
    <cfRule type="cellIs" dxfId="1927" priority="2270" operator="equal">
      <formula>"Menor"</formula>
    </cfRule>
    <cfRule type="cellIs" dxfId="1926" priority="2271" operator="equal">
      <formula>"Leve"</formula>
    </cfRule>
  </conditionalFormatting>
  <conditionalFormatting sqref="AX30:AY30">
    <cfRule type="cellIs" dxfId="1925" priority="2263" operator="equal">
      <formula>"Catastrófico"</formula>
    </cfRule>
    <cfRule type="cellIs" dxfId="1924" priority="2264" operator="equal">
      <formula>"Alto"</formula>
    </cfRule>
    <cfRule type="cellIs" dxfId="1923" priority="2265" operator="equal">
      <formula>"Moderado"</formula>
    </cfRule>
    <cfRule type="cellIs" dxfId="1922" priority="2266" operator="equal">
      <formula>"Bajo"</formula>
    </cfRule>
  </conditionalFormatting>
  <conditionalFormatting sqref="AC31">
    <cfRule type="cellIs" dxfId="1921" priority="2258" operator="equal">
      <formula>"Catastrófico"</formula>
    </cfRule>
    <cfRule type="cellIs" dxfId="1920" priority="2259" operator="equal">
      <formula>"Mayor"</formula>
    </cfRule>
    <cfRule type="cellIs" dxfId="1919" priority="2260" operator="equal">
      <formula>"Moderado"</formula>
    </cfRule>
    <cfRule type="cellIs" dxfId="1918" priority="2261" operator="equal">
      <formula>"Menor"</formula>
    </cfRule>
    <cfRule type="cellIs" dxfId="1917" priority="2262" operator="equal">
      <formula>"Leve"</formula>
    </cfRule>
  </conditionalFormatting>
  <conditionalFormatting sqref="Y31">
    <cfRule type="cellIs" dxfId="1916" priority="2253" operator="equal">
      <formula>"Muy Alta"</formula>
    </cfRule>
    <cfRule type="cellIs" dxfId="1915" priority="2254" operator="equal">
      <formula>"Alta"</formula>
    </cfRule>
    <cfRule type="cellIs" dxfId="1914" priority="2255" operator="equal">
      <formula>"Media"</formula>
    </cfRule>
    <cfRule type="cellIs" dxfId="1913" priority="2256" operator="equal">
      <formula>"Baja"</formula>
    </cfRule>
    <cfRule type="cellIs" dxfId="1912" priority="2257" operator="equal">
      <formula>"Muy Baja"</formula>
    </cfRule>
  </conditionalFormatting>
  <conditionalFormatting sqref="AE31">
    <cfRule type="cellIs" dxfId="1911" priority="2249" operator="equal">
      <formula>"Extremo"</formula>
    </cfRule>
    <cfRule type="cellIs" dxfId="1910" priority="2250" operator="equal">
      <formula>"Alto"</formula>
    </cfRule>
    <cfRule type="cellIs" dxfId="1909" priority="2251" operator="equal">
      <formula>"Moderado"</formula>
    </cfRule>
    <cfRule type="cellIs" dxfId="1908" priority="2252" operator="equal">
      <formula>"Bajo"</formula>
    </cfRule>
  </conditionalFormatting>
  <conditionalFormatting sqref="AT31">
    <cfRule type="cellIs" dxfId="1907" priority="2244" operator="equal">
      <formula>"Muy Alta"</formula>
    </cfRule>
    <cfRule type="cellIs" dxfId="1906" priority="2245" operator="equal">
      <formula>"Alta"</formula>
    </cfRule>
    <cfRule type="cellIs" dxfId="1905" priority="2246" operator="equal">
      <formula>"Media"</formula>
    </cfRule>
    <cfRule type="cellIs" dxfId="1904" priority="2247" operator="equal">
      <formula>"Baja"</formula>
    </cfRule>
    <cfRule type="cellIs" dxfId="1903" priority="2248" operator="equal">
      <formula>"Muy Baja"</formula>
    </cfRule>
  </conditionalFormatting>
  <conditionalFormatting sqref="AV31">
    <cfRule type="cellIs" dxfId="1902" priority="2239" operator="equal">
      <formula>"Catastrófico"</formula>
    </cfRule>
    <cfRule type="cellIs" dxfId="1901" priority="2240" operator="equal">
      <formula>"Mayor"</formula>
    </cfRule>
    <cfRule type="cellIs" dxfId="1900" priority="2241" operator="equal">
      <formula>"Moderado"</formula>
    </cfRule>
    <cfRule type="cellIs" dxfId="1899" priority="2242" operator="equal">
      <formula>"Menor"</formula>
    </cfRule>
    <cfRule type="cellIs" dxfId="1898" priority="2243" operator="equal">
      <formula>"Leve"</formula>
    </cfRule>
  </conditionalFormatting>
  <conditionalFormatting sqref="Y43">
    <cfRule type="cellIs" dxfId="1897" priority="2230" operator="equal">
      <formula>"Muy Alta"</formula>
    </cfRule>
    <cfRule type="cellIs" dxfId="1896" priority="2231" operator="equal">
      <formula>"Alta"</formula>
    </cfRule>
    <cfRule type="cellIs" dxfId="1895" priority="2232" operator="equal">
      <formula>"Media"</formula>
    </cfRule>
    <cfRule type="cellIs" dxfId="1894" priority="2233" operator="equal">
      <formula>"Baja"</formula>
    </cfRule>
    <cfRule type="cellIs" dxfId="1893" priority="2234" operator="equal">
      <formula>"Muy Baja"</formula>
    </cfRule>
  </conditionalFormatting>
  <conditionalFormatting sqref="AC43">
    <cfRule type="cellIs" dxfId="1892" priority="2225" operator="equal">
      <formula>"Catastrófico"</formula>
    </cfRule>
    <cfRule type="cellIs" dxfId="1891" priority="2226" operator="equal">
      <formula>"Mayor"</formula>
    </cfRule>
    <cfRule type="cellIs" dxfId="1890" priority="2227" operator="equal">
      <formula>"Moderado"</formula>
    </cfRule>
    <cfRule type="cellIs" dxfId="1889" priority="2228" operator="equal">
      <formula>"Menor"</formula>
    </cfRule>
    <cfRule type="cellIs" dxfId="1888" priority="2229" operator="equal">
      <formula>"Leve"</formula>
    </cfRule>
  </conditionalFormatting>
  <conditionalFormatting sqref="AE43">
    <cfRule type="cellIs" dxfId="1887" priority="2221" operator="equal">
      <formula>"Extremo"</formula>
    </cfRule>
    <cfRule type="cellIs" dxfId="1886" priority="2222" operator="equal">
      <formula>"Alto"</formula>
    </cfRule>
    <cfRule type="cellIs" dxfId="1885" priority="2223" operator="equal">
      <formula>"Moderado"</formula>
    </cfRule>
    <cfRule type="cellIs" dxfId="1884" priority="2224" operator="equal">
      <formula>"Bajo"</formula>
    </cfRule>
  </conditionalFormatting>
  <conditionalFormatting sqref="AT43">
    <cfRule type="cellIs" dxfId="1883" priority="2216" operator="equal">
      <formula>"Muy Alta"</formula>
    </cfRule>
    <cfRule type="cellIs" dxfId="1882" priority="2217" operator="equal">
      <formula>"Alta"</formula>
    </cfRule>
    <cfRule type="cellIs" dxfId="1881" priority="2218" operator="equal">
      <formula>"Media"</formula>
    </cfRule>
    <cfRule type="cellIs" dxfId="1880" priority="2219" operator="equal">
      <formula>"Baja"</formula>
    </cfRule>
    <cfRule type="cellIs" dxfId="1879" priority="2220" operator="equal">
      <formula>"Muy Baja"</formula>
    </cfRule>
  </conditionalFormatting>
  <conditionalFormatting sqref="AX43:AY43">
    <cfRule type="cellIs" dxfId="1878" priority="2212" operator="equal">
      <formula>"Catastrófico"</formula>
    </cfRule>
    <cfRule type="cellIs" dxfId="1877" priority="2213" operator="equal">
      <formula>"Alto"</formula>
    </cfRule>
    <cfRule type="cellIs" dxfId="1876" priority="2214" operator="equal">
      <formula>"Moderado"</formula>
    </cfRule>
    <cfRule type="cellIs" dxfId="1875" priority="2215" operator="equal">
      <formula>"Bajo"</formula>
    </cfRule>
  </conditionalFormatting>
  <conditionalFormatting sqref="AV43">
    <cfRule type="cellIs" dxfId="1874" priority="2207" operator="equal">
      <formula>"Catastrófico"</formula>
    </cfRule>
    <cfRule type="cellIs" dxfId="1873" priority="2208" operator="equal">
      <formula>"Mayor"</formula>
    </cfRule>
    <cfRule type="cellIs" dxfId="1872" priority="2209" operator="equal">
      <formula>"Moderado"</formula>
    </cfRule>
    <cfRule type="cellIs" dxfId="1871" priority="2210" operator="equal">
      <formula>"Menor"</formula>
    </cfRule>
    <cfRule type="cellIs" dxfId="1870" priority="2211" operator="equal">
      <formula>"Leve"</formula>
    </cfRule>
  </conditionalFormatting>
  <conditionalFormatting sqref="AC44">
    <cfRule type="cellIs" dxfId="1869" priority="2202" operator="equal">
      <formula>"Catastrófico"</formula>
    </cfRule>
    <cfRule type="cellIs" dxfId="1868" priority="2203" operator="equal">
      <formula>"Mayor"</formula>
    </cfRule>
    <cfRule type="cellIs" dxfId="1867" priority="2204" operator="equal">
      <formula>"Moderado"</formula>
    </cfRule>
    <cfRule type="cellIs" dxfId="1866" priority="2205" operator="equal">
      <formula>"Menor"</formula>
    </cfRule>
    <cfRule type="cellIs" dxfId="1865" priority="2206" operator="equal">
      <formula>"Leve"</formula>
    </cfRule>
  </conditionalFormatting>
  <conditionalFormatting sqref="Y44">
    <cfRule type="cellIs" dxfId="1864" priority="2197" operator="equal">
      <formula>"Muy Alta"</formula>
    </cfRule>
    <cfRule type="cellIs" dxfId="1863" priority="2198" operator="equal">
      <formula>"Alta"</formula>
    </cfRule>
    <cfRule type="cellIs" dxfId="1862" priority="2199" operator="equal">
      <formula>"Media"</formula>
    </cfRule>
    <cfRule type="cellIs" dxfId="1861" priority="2200" operator="equal">
      <formula>"Baja"</formula>
    </cfRule>
    <cfRule type="cellIs" dxfId="1860" priority="2201" operator="equal">
      <formula>"Muy Baja"</formula>
    </cfRule>
  </conditionalFormatting>
  <conditionalFormatting sqref="AE44">
    <cfRule type="cellIs" dxfId="1859" priority="2193" operator="equal">
      <formula>"Extremo"</formula>
    </cfRule>
    <cfRule type="cellIs" dxfId="1858" priority="2194" operator="equal">
      <formula>"Alto"</formula>
    </cfRule>
    <cfRule type="cellIs" dxfId="1857" priority="2195" operator="equal">
      <formula>"Moderado"</formula>
    </cfRule>
    <cfRule type="cellIs" dxfId="1856" priority="2196" operator="equal">
      <formula>"Bajo"</formula>
    </cfRule>
  </conditionalFormatting>
  <conditionalFormatting sqref="AT44">
    <cfRule type="cellIs" dxfId="1855" priority="2188" operator="equal">
      <formula>"Muy Alta"</formula>
    </cfRule>
    <cfRule type="cellIs" dxfId="1854" priority="2189" operator="equal">
      <formula>"Alta"</formula>
    </cfRule>
    <cfRule type="cellIs" dxfId="1853" priority="2190" operator="equal">
      <formula>"Media"</formula>
    </cfRule>
    <cfRule type="cellIs" dxfId="1852" priority="2191" operator="equal">
      <formula>"Baja"</formula>
    </cfRule>
    <cfRule type="cellIs" dxfId="1851" priority="2192" operator="equal">
      <formula>"Muy Baja"</formula>
    </cfRule>
  </conditionalFormatting>
  <conditionalFormatting sqref="AX44:AY44">
    <cfRule type="cellIs" dxfId="1850" priority="2184" operator="equal">
      <formula>"Catastrófico"</formula>
    </cfRule>
    <cfRule type="cellIs" dxfId="1849" priority="2185" operator="equal">
      <formula>"Alto"</formula>
    </cfRule>
    <cfRule type="cellIs" dxfId="1848" priority="2186" operator="equal">
      <formula>"Moderado"</formula>
    </cfRule>
    <cfRule type="cellIs" dxfId="1847" priority="2187" operator="equal">
      <formula>"Bajo"</formula>
    </cfRule>
  </conditionalFormatting>
  <conditionalFormatting sqref="AV44">
    <cfRule type="cellIs" dxfId="1846" priority="2179" operator="equal">
      <formula>"Catastrófico"</formula>
    </cfRule>
    <cfRule type="cellIs" dxfId="1845" priority="2180" operator="equal">
      <formula>"Mayor"</formula>
    </cfRule>
    <cfRule type="cellIs" dxfId="1844" priority="2181" operator="equal">
      <formula>"Moderado"</formula>
    </cfRule>
    <cfRule type="cellIs" dxfId="1843" priority="2182" operator="equal">
      <formula>"Menor"</formula>
    </cfRule>
    <cfRule type="cellIs" dxfId="1842" priority="2183" operator="equal">
      <formula>"Leve"</formula>
    </cfRule>
  </conditionalFormatting>
  <conditionalFormatting sqref="AC45">
    <cfRule type="cellIs" dxfId="1841" priority="2174" operator="equal">
      <formula>"Catastrófico"</formula>
    </cfRule>
    <cfRule type="cellIs" dxfId="1840" priority="2175" operator="equal">
      <formula>"Mayor"</formula>
    </cfRule>
    <cfRule type="cellIs" dxfId="1839" priority="2176" operator="equal">
      <formula>"Moderado"</formula>
    </cfRule>
    <cfRule type="cellIs" dxfId="1838" priority="2177" operator="equal">
      <formula>"Menor"</formula>
    </cfRule>
    <cfRule type="cellIs" dxfId="1837" priority="2178" operator="equal">
      <formula>"Leve"</formula>
    </cfRule>
  </conditionalFormatting>
  <conditionalFormatting sqref="Y45">
    <cfRule type="cellIs" dxfId="1836" priority="2169" operator="equal">
      <formula>"Muy Alta"</formula>
    </cfRule>
    <cfRule type="cellIs" dxfId="1835" priority="2170" operator="equal">
      <formula>"Alta"</formula>
    </cfRule>
    <cfRule type="cellIs" dxfId="1834" priority="2171" operator="equal">
      <formula>"Media"</formula>
    </cfRule>
    <cfRule type="cellIs" dxfId="1833" priority="2172" operator="equal">
      <formula>"Baja"</formula>
    </cfRule>
    <cfRule type="cellIs" dxfId="1832" priority="2173" operator="equal">
      <formula>"Muy Baja"</formula>
    </cfRule>
  </conditionalFormatting>
  <conditionalFormatting sqref="AE45">
    <cfRule type="cellIs" dxfId="1831" priority="2165" operator="equal">
      <formula>"Extremo"</formula>
    </cfRule>
    <cfRule type="cellIs" dxfId="1830" priority="2166" operator="equal">
      <formula>"Alto"</formula>
    </cfRule>
    <cfRule type="cellIs" dxfId="1829" priority="2167" operator="equal">
      <formula>"Moderado"</formula>
    </cfRule>
    <cfRule type="cellIs" dxfId="1828" priority="2168" operator="equal">
      <formula>"Bajo"</formula>
    </cfRule>
  </conditionalFormatting>
  <conditionalFormatting sqref="AT45">
    <cfRule type="cellIs" dxfId="1827" priority="2160" operator="equal">
      <formula>"Muy Alta"</formula>
    </cfRule>
    <cfRule type="cellIs" dxfId="1826" priority="2161" operator="equal">
      <formula>"Alta"</formula>
    </cfRule>
    <cfRule type="cellIs" dxfId="1825" priority="2162" operator="equal">
      <formula>"Media"</formula>
    </cfRule>
    <cfRule type="cellIs" dxfId="1824" priority="2163" operator="equal">
      <formula>"Baja"</formula>
    </cfRule>
    <cfRule type="cellIs" dxfId="1823" priority="2164" operator="equal">
      <formula>"Muy Baja"</formula>
    </cfRule>
  </conditionalFormatting>
  <conditionalFormatting sqref="AV45">
    <cfRule type="cellIs" dxfId="1822" priority="2155" operator="equal">
      <formula>"Catastrófico"</formula>
    </cfRule>
    <cfRule type="cellIs" dxfId="1821" priority="2156" operator="equal">
      <formula>"Mayor"</formula>
    </cfRule>
    <cfRule type="cellIs" dxfId="1820" priority="2157" operator="equal">
      <formula>"Moderado"</formula>
    </cfRule>
    <cfRule type="cellIs" dxfId="1819" priority="2158" operator="equal">
      <formula>"Menor"</formula>
    </cfRule>
    <cfRule type="cellIs" dxfId="1818" priority="2159" operator="equal">
      <formula>"Leve"</formula>
    </cfRule>
  </conditionalFormatting>
  <conditionalFormatting sqref="AX45:AY45">
    <cfRule type="cellIs" dxfId="1817" priority="2151" operator="equal">
      <formula>"Catastrófico"</formula>
    </cfRule>
    <cfRule type="cellIs" dxfId="1816" priority="2152" operator="equal">
      <formula>"Alto"</formula>
    </cfRule>
    <cfRule type="cellIs" dxfId="1815" priority="2153" operator="equal">
      <formula>"Moderado"</formula>
    </cfRule>
    <cfRule type="cellIs" dxfId="1814" priority="2154" operator="equal">
      <formula>"Bajo"</formula>
    </cfRule>
  </conditionalFormatting>
  <conditionalFormatting sqref="AC46">
    <cfRule type="cellIs" dxfId="1813" priority="2146" operator="equal">
      <formula>"Catastrófico"</formula>
    </cfRule>
    <cfRule type="cellIs" dxfId="1812" priority="2147" operator="equal">
      <formula>"Mayor"</formula>
    </cfRule>
    <cfRule type="cellIs" dxfId="1811" priority="2148" operator="equal">
      <formula>"Moderado"</formula>
    </cfRule>
    <cfRule type="cellIs" dxfId="1810" priority="2149" operator="equal">
      <formula>"Menor"</formula>
    </cfRule>
    <cfRule type="cellIs" dxfId="1809" priority="2150" operator="equal">
      <formula>"Leve"</formula>
    </cfRule>
  </conditionalFormatting>
  <conditionalFormatting sqref="Y46">
    <cfRule type="cellIs" dxfId="1808" priority="2141" operator="equal">
      <formula>"Muy Alta"</formula>
    </cfRule>
    <cfRule type="cellIs" dxfId="1807" priority="2142" operator="equal">
      <formula>"Alta"</formula>
    </cfRule>
    <cfRule type="cellIs" dxfId="1806" priority="2143" operator="equal">
      <formula>"Media"</formula>
    </cfRule>
    <cfRule type="cellIs" dxfId="1805" priority="2144" operator="equal">
      <formula>"Baja"</formula>
    </cfRule>
    <cfRule type="cellIs" dxfId="1804" priority="2145" operator="equal">
      <formula>"Muy Baja"</formula>
    </cfRule>
  </conditionalFormatting>
  <conditionalFormatting sqref="AE46">
    <cfRule type="cellIs" dxfId="1803" priority="2137" operator="equal">
      <formula>"Extremo"</formula>
    </cfRule>
    <cfRule type="cellIs" dxfId="1802" priority="2138" operator="equal">
      <formula>"Alto"</formula>
    </cfRule>
    <cfRule type="cellIs" dxfId="1801" priority="2139" operator="equal">
      <formula>"Moderado"</formula>
    </cfRule>
    <cfRule type="cellIs" dxfId="1800" priority="2140" operator="equal">
      <formula>"Bajo"</formula>
    </cfRule>
  </conditionalFormatting>
  <conditionalFormatting sqref="AT46">
    <cfRule type="cellIs" dxfId="1799" priority="2132" operator="equal">
      <formula>"Muy Alta"</formula>
    </cfRule>
    <cfRule type="cellIs" dxfId="1798" priority="2133" operator="equal">
      <formula>"Alta"</formula>
    </cfRule>
    <cfRule type="cellIs" dxfId="1797" priority="2134" operator="equal">
      <formula>"Media"</formula>
    </cfRule>
    <cfRule type="cellIs" dxfId="1796" priority="2135" operator="equal">
      <formula>"Baja"</formula>
    </cfRule>
    <cfRule type="cellIs" dxfId="1795" priority="2136" operator="equal">
      <formula>"Muy Baja"</formula>
    </cfRule>
  </conditionalFormatting>
  <conditionalFormatting sqref="AV46">
    <cfRule type="cellIs" dxfId="1794" priority="2127" operator="equal">
      <formula>"Catastrófico"</formula>
    </cfRule>
    <cfRule type="cellIs" dxfId="1793" priority="2128" operator="equal">
      <formula>"Mayor"</formula>
    </cfRule>
    <cfRule type="cellIs" dxfId="1792" priority="2129" operator="equal">
      <formula>"Moderado"</formula>
    </cfRule>
    <cfRule type="cellIs" dxfId="1791" priority="2130" operator="equal">
      <formula>"Menor"</formula>
    </cfRule>
    <cfRule type="cellIs" dxfId="1790" priority="2131" operator="equal">
      <formula>"Leve"</formula>
    </cfRule>
  </conditionalFormatting>
  <conditionalFormatting sqref="AX46:AY46">
    <cfRule type="cellIs" dxfId="1789" priority="2123" operator="equal">
      <formula>"Catastrófico"</formula>
    </cfRule>
    <cfRule type="cellIs" dxfId="1788" priority="2124" operator="equal">
      <formula>"Alto"</formula>
    </cfRule>
    <cfRule type="cellIs" dxfId="1787" priority="2125" operator="equal">
      <formula>"Moderado"</formula>
    </cfRule>
    <cfRule type="cellIs" dxfId="1786" priority="2126" operator="equal">
      <formula>"Bajo"</formula>
    </cfRule>
  </conditionalFormatting>
  <conditionalFormatting sqref="Y52">
    <cfRule type="cellIs" dxfId="1785" priority="2118" operator="equal">
      <formula>"Muy Alta"</formula>
    </cfRule>
    <cfRule type="cellIs" dxfId="1784" priority="2119" operator="equal">
      <formula>"Alta"</formula>
    </cfRule>
    <cfRule type="cellIs" dxfId="1783" priority="2120" operator="equal">
      <formula>"Media"</formula>
    </cfRule>
    <cfRule type="cellIs" dxfId="1782" priority="2121" operator="equal">
      <formula>"Baja"</formula>
    </cfRule>
    <cfRule type="cellIs" dxfId="1781" priority="2122" operator="equal">
      <formula>"Muy Baja"</formula>
    </cfRule>
  </conditionalFormatting>
  <conditionalFormatting sqref="AC52">
    <cfRule type="cellIs" dxfId="1780" priority="2113" operator="equal">
      <formula>"Catastrófico"</formula>
    </cfRule>
    <cfRule type="cellIs" dxfId="1779" priority="2114" operator="equal">
      <formula>"Mayor"</formula>
    </cfRule>
    <cfRule type="cellIs" dxfId="1778" priority="2115" operator="equal">
      <formula>"Moderado"</formula>
    </cfRule>
    <cfRule type="cellIs" dxfId="1777" priority="2116" operator="equal">
      <formula>"Menor"</formula>
    </cfRule>
    <cfRule type="cellIs" dxfId="1776" priority="2117" operator="equal">
      <formula>"Leve"</formula>
    </cfRule>
  </conditionalFormatting>
  <conditionalFormatting sqref="AE52">
    <cfRule type="cellIs" dxfId="1775" priority="2109" operator="equal">
      <formula>"Extremo"</formula>
    </cfRule>
    <cfRule type="cellIs" dxfId="1774" priority="2110" operator="equal">
      <formula>"Alto"</formula>
    </cfRule>
    <cfRule type="cellIs" dxfId="1773" priority="2111" operator="equal">
      <formula>"Moderado"</formula>
    </cfRule>
    <cfRule type="cellIs" dxfId="1772" priority="2112" operator="equal">
      <formula>"Bajo"</formula>
    </cfRule>
  </conditionalFormatting>
  <conditionalFormatting sqref="AT52">
    <cfRule type="cellIs" dxfId="1771" priority="2104" operator="equal">
      <formula>"Muy Alta"</formula>
    </cfRule>
    <cfRule type="cellIs" dxfId="1770" priority="2105" operator="equal">
      <formula>"Alta"</formula>
    </cfRule>
    <cfRule type="cellIs" dxfId="1769" priority="2106" operator="equal">
      <formula>"Media"</formula>
    </cfRule>
    <cfRule type="cellIs" dxfId="1768" priority="2107" operator="equal">
      <formula>"Baja"</formula>
    </cfRule>
    <cfRule type="cellIs" dxfId="1767" priority="2108" operator="equal">
      <formula>"Muy Baja"</formula>
    </cfRule>
  </conditionalFormatting>
  <conditionalFormatting sqref="AX52:AY52">
    <cfRule type="cellIs" dxfId="1766" priority="2100" operator="equal">
      <formula>"Catastrófico"</formula>
    </cfRule>
    <cfRule type="cellIs" dxfId="1765" priority="2101" operator="equal">
      <formula>"Alto"</formula>
    </cfRule>
    <cfRule type="cellIs" dxfId="1764" priority="2102" operator="equal">
      <formula>"Moderado"</formula>
    </cfRule>
    <cfRule type="cellIs" dxfId="1763" priority="2103" operator="equal">
      <formula>"Bajo"</formula>
    </cfRule>
  </conditionalFormatting>
  <conditionalFormatting sqref="AV52">
    <cfRule type="cellIs" dxfId="1762" priority="2095" operator="equal">
      <formula>"Catastrófico"</formula>
    </cfRule>
    <cfRule type="cellIs" dxfId="1761" priority="2096" operator="equal">
      <formula>"Mayor"</formula>
    </cfRule>
    <cfRule type="cellIs" dxfId="1760" priority="2097" operator="equal">
      <formula>"Moderado"</formula>
    </cfRule>
    <cfRule type="cellIs" dxfId="1759" priority="2098" operator="equal">
      <formula>"Menor"</formula>
    </cfRule>
    <cfRule type="cellIs" dxfId="1758" priority="2099" operator="equal">
      <formula>"Leve"</formula>
    </cfRule>
  </conditionalFormatting>
  <conditionalFormatting sqref="AC53">
    <cfRule type="cellIs" dxfId="1757" priority="2090" operator="equal">
      <formula>"Catastrófico"</formula>
    </cfRule>
    <cfRule type="cellIs" dxfId="1756" priority="2091" operator="equal">
      <formula>"Mayor"</formula>
    </cfRule>
    <cfRule type="cellIs" dxfId="1755" priority="2092" operator="equal">
      <formula>"Moderado"</formula>
    </cfRule>
    <cfRule type="cellIs" dxfId="1754" priority="2093" operator="equal">
      <formula>"Menor"</formula>
    </cfRule>
    <cfRule type="cellIs" dxfId="1753" priority="2094" operator="equal">
      <formula>"Leve"</formula>
    </cfRule>
  </conditionalFormatting>
  <conditionalFormatting sqref="Y53">
    <cfRule type="cellIs" dxfId="1752" priority="2085" operator="equal">
      <formula>"Muy Alta"</formula>
    </cfRule>
    <cfRule type="cellIs" dxfId="1751" priority="2086" operator="equal">
      <formula>"Alta"</formula>
    </cfRule>
    <cfRule type="cellIs" dxfId="1750" priority="2087" operator="equal">
      <formula>"Media"</formula>
    </cfRule>
    <cfRule type="cellIs" dxfId="1749" priority="2088" operator="equal">
      <formula>"Baja"</formula>
    </cfRule>
    <cfRule type="cellIs" dxfId="1748" priority="2089" operator="equal">
      <formula>"Muy Baja"</formula>
    </cfRule>
  </conditionalFormatting>
  <conditionalFormatting sqref="AE53">
    <cfRule type="cellIs" dxfId="1747" priority="2081" operator="equal">
      <formula>"Extremo"</formula>
    </cfRule>
    <cfRule type="cellIs" dxfId="1746" priority="2082" operator="equal">
      <formula>"Alto"</formula>
    </cfRule>
    <cfRule type="cellIs" dxfId="1745" priority="2083" operator="equal">
      <formula>"Moderado"</formula>
    </cfRule>
    <cfRule type="cellIs" dxfId="1744" priority="2084" operator="equal">
      <formula>"Bajo"</formula>
    </cfRule>
  </conditionalFormatting>
  <conditionalFormatting sqref="AT53">
    <cfRule type="cellIs" dxfId="1743" priority="2076" operator="equal">
      <formula>"Muy Alta"</formula>
    </cfRule>
    <cfRule type="cellIs" dxfId="1742" priority="2077" operator="equal">
      <formula>"Alta"</formula>
    </cfRule>
    <cfRule type="cellIs" dxfId="1741" priority="2078" operator="equal">
      <formula>"Media"</formula>
    </cfRule>
    <cfRule type="cellIs" dxfId="1740" priority="2079" operator="equal">
      <formula>"Baja"</formula>
    </cfRule>
    <cfRule type="cellIs" dxfId="1739" priority="2080" operator="equal">
      <formula>"Muy Baja"</formula>
    </cfRule>
  </conditionalFormatting>
  <conditionalFormatting sqref="AX53:AY53">
    <cfRule type="cellIs" dxfId="1738" priority="2072" operator="equal">
      <formula>"Catastrófico"</formula>
    </cfRule>
    <cfRule type="cellIs" dxfId="1737" priority="2073" operator="equal">
      <formula>"Alto"</formula>
    </cfRule>
    <cfRule type="cellIs" dxfId="1736" priority="2074" operator="equal">
      <formula>"Moderado"</formula>
    </cfRule>
    <cfRule type="cellIs" dxfId="1735" priority="2075" operator="equal">
      <formula>"Bajo"</formula>
    </cfRule>
  </conditionalFormatting>
  <conditionalFormatting sqref="AV53">
    <cfRule type="cellIs" dxfId="1734" priority="2067" operator="equal">
      <formula>"Catastrófico"</formula>
    </cfRule>
    <cfRule type="cellIs" dxfId="1733" priority="2068" operator="equal">
      <formula>"Mayor"</formula>
    </cfRule>
    <cfRule type="cellIs" dxfId="1732" priority="2069" operator="equal">
      <formula>"Moderado"</formula>
    </cfRule>
    <cfRule type="cellIs" dxfId="1731" priority="2070" operator="equal">
      <formula>"Menor"</formula>
    </cfRule>
    <cfRule type="cellIs" dxfId="1730" priority="2071" operator="equal">
      <formula>"Leve"</formula>
    </cfRule>
  </conditionalFormatting>
  <conditionalFormatting sqref="AC54">
    <cfRule type="cellIs" dxfId="1729" priority="2062" operator="equal">
      <formula>"Catastrófico"</formula>
    </cfRule>
    <cfRule type="cellIs" dxfId="1728" priority="2063" operator="equal">
      <formula>"Mayor"</formula>
    </cfRule>
    <cfRule type="cellIs" dxfId="1727" priority="2064" operator="equal">
      <formula>"Moderado"</formula>
    </cfRule>
    <cfRule type="cellIs" dxfId="1726" priority="2065" operator="equal">
      <formula>"Menor"</formula>
    </cfRule>
    <cfRule type="cellIs" dxfId="1725" priority="2066" operator="equal">
      <formula>"Leve"</formula>
    </cfRule>
  </conditionalFormatting>
  <conditionalFormatting sqref="Y54">
    <cfRule type="cellIs" dxfId="1724" priority="2057" operator="equal">
      <formula>"Muy Alta"</formula>
    </cfRule>
    <cfRule type="cellIs" dxfId="1723" priority="2058" operator="equal">
      <formula>"Alta"</formula>
    </cfRule>
    <cfRule type="cellIs" dxfId="1722" priority="2059" operator="equal">
      <formula>"Media"</formula>
    </cfRule>
    <cfRule type="cellIs" dxfId="1721" priority="2060" operator="equal">
      <formula>"Baja"</formula>
    </cfRule>
    <cfRule type="cellIs" dxfId="1720" priority="2061" operator="equal">
      <formula>"Muy Baja"</formula>
    </cfRule>
  </conditionalFormatting>
  <conditionalFormatting sqref="AE54">
    <cfRule type="cellIs" dxfId="1719" priority="2053" operator="equal">
      <formula>"Extremo"</formula>
    </cfRule>
    <cfRule type="cellIs" dxfId="1718" priority="2054" operator="equal">
      <formula>"Alto"</formula>
    </cfRule>
    <cfRule type="cellIs" dxfId="1717" priority="2055" operator="equal">
      <formula>"Moderado"</formula>
    </cfRule>
    <cfRule type="cellIs" dxfId="1716" priority="2056" operator="equal">
      <formula>"Bajo"</formula>
    </cfRule>
  </conditionalFormatting>
  <conditionalFormatting sqref="AT54">
    <cfRule type="cellIs" dxfId="1715" priority="2048" operator="equal">
      <formula>"Muy Alta"</formula>
    </cfRule>
    <cfRule type="cellIs" dxfId="1714" priority="2049" operator="equal">
      <formula>"Alta"</formula>
    </cfRule>
    <cfRule type="cellIs" dxfId="1713" priority="2050" operator="equal">
      <formula>"Media"</formula>
    </cfRule>
    <cfRule type="cellIs" dxfId="1712" priority="2051" operator="equal">
      <formula>"Baja"</formula>
    </cfRule>
    <cfRule type="cellIs" dxfId="1711" priority="2052" operator="equal">
      <formula>"Muy Baja"</formula>
    </cfRule>
  </conditionalFormatting>
  <conditionalFormatting sqref="AV54">
    <cfRule type="cellIs" dxfId="1710" priority="2043" operator="equal">
      <formula>"Catastrófico"</formula>
    </cfRule>
    <cfRule type="cellIs" dxfId="1709" priority="2044" operator="equal">
      <formula>"Mayor"</formula>
    </cfRule>
    <cfRule type="cellIs" dxfId="1708" priority="2045" operator="equal">
      <formula>"Moderado"</formula>
    </cfRule>
    <cfRule type="cellIs" dxfId="1707" priority="2046" operator="equal">
      <formula>"Menor"</formula>
    </cfRule>
    <cfRule type="cellIs" dxfId="1706" priority="2047" operator="equal">
      <formula>"Leve"</formula>
    </cfRule>
  </conditionalFormatting>
  <conditionalFormatting sqref="AX54:AY54">
    <cfRule type="cellIs" dxfId="1705" priority="2039" operator="equal">
      <formula>"Catastrófico"</formula>
    </cfRule>
    <cfRule type="cellIs" dxfId="1704" priority="2040" operator="equal">
      <formula>"Alto"</formula>
    </cfRule>
    <cfRule type="cellIs" dxfId="1703" priority="2041" operator="equal">
      <formula>"Moderado"</formula>
    </cfRule>
    <cfRule type="cellIs" dxfId="1702" priority="2042" operator="equal">
      <formula>"Bajo"</formula>
    </cfRule>
  </conditionalFormatting>
  <conditionalFormatting sqref="AC55">
    <cfRule type="cellIs" dxfId="1701" priority="2011" operator="equal">
      <formula>"Catastrófico"</formula>
    </cfRule>
  </conditionalFormatting>
  <conditionalFormatting sqref="AC55">
    <cfRule type="cellIs" dxfId="1700" priority="2012" operator="equal">
      <formula>"Mayor"</formula>
    </cfRule>
  </conditionalFormatting>
  <conditionalFormatting sqref="AC55">
    <cfRule type="cellIs" dxfId="1699" priority="2013" operator="equal">
      <formula>"Moderado"</formula>
    </cfRule>
  </conditionalFormatting>
  <conditionalFormatting sqref="AC55">
    <cfRule type="cellIs" dxfId="1698" priority="2014" operator="equal">
      <formula>"Menor"</formula>
    </cfRule>
  </conditionalFormatting>
  <conditionalFormatting sqref="AC55">
    <cfRule type="cellIs" dxfId="1697" priority="2015" operator="equal">
      <formula>"Leve"</formula>
    </cfRule>
  </conditionalFormatting>
  <conditionalFormatting sqref="Y55">
    <cfRule type="cellIs" dxfId="1696" priority="2016" operator="equal">
      <formula>"Muy Alta"</formula>
    </cfRule>
  </conditionalFormatting>
  <conditionalFormatting sqref="Y55">
    <cfRule type="cellIs" dxfId="1695" priority="2017" operator="equal">
      <formula>"Alta"</formula>
    </cfRule>
  </conditionalFormatting>
  <conditionalFormatting sqref="Y55">
    <cfRule type="cellIs" dxfId="1694" priority="2018" operator="equal">
      <formula>"Media"</formula>
    </cfRule>
  </conditionalFormatting>
  <conditionalFormatting sqref="Y55">
    <cfRule type="cellIs" dxfId="1693" priority="2019" operator="equal">
      <formula>"Baja"</formula>
    </cfRule>
  </conditionalFormatting>
  <conditionalFormatting sqref="Y55">
    <cfRule type="cellIs" dxfId="1692" priority="2020" operator="equal">
      <formula>"Muy Baja"</formula>
    </cfRule>
  </conditionalFormatting>
  <conditionalFormatting sqref="AE55">
    <cfRule type="cellIs" dxfId="1691" priority="2021" operator="equal">
      <formula>"Extremo"</formula>
    </cfRule>
  </conditionalFormatting>
  <conditionalFormatting sqref="AE55">
    <cfRule type="cellIs" dxfId="1690" priority="2022" operator="equal">
      <formula>"Alto"</formula>
    </cfRule>
  </conditionalFormatting>
  <conditionalFormatting sqref="AE55">
    <cfRule type="cellIs" dxfId="1689" priority="2023" operator="equal">
      <formula>"Moderado"</formula>
    </cfRule>
  </conditionalFormatting>
  <conditionalFormatting sqref="AE55">
    <cfRule type="cellIs" dxfId="1688" priority="2024" operator="equal">
      <formula>"Bajo"</formula>
    </cfRule>
  </conditionalFormatting>
  <conditionalFormatting sqref="AT55">
    <cfRule type="cellIs" dxfId="1687" priority="2025" operator="equal">
      <formula>"Muy Alta"</formula>
    </cfRule>
  </conditionalFormatting>
  <conditionalFormatting sqref="AT55">
    <cfRule type="cellIs" dxfId="1686" priority="2026" operator="equal">
      <formula>"Alta"</formula>
    </cfRule>
  </conditionalFormatting>
  <conditionalFormatting sqref="AT55">
    <cfRule type="cellIs" dxfId="1685" priority="2027" operator="equal">
      <formula>"Media"</formula>
    </cfRule>
  </conditionalFormatting>
  <conditionalFormatting sqref="AT55">
    <cfRule type="cellIs" dxfId="1684" priority="2028" operator="equal">
      <formula>"Baja"</formula>
    </cfRule>
  </conditionalFormatting>
  <conditionalFormatting sqref="AT55">
    <cfRule type="cellIs" dxfId="1683" priority="2029" operator="equal">
      <formula>"Muy Baja"</formula>
    </cfRule>
  </conditionalFormatting>
  <conditionalFormatting sqref="AV55">
    <cfRule type="cellIs" dxfId="1682" priority="2030" operator="equal">
      <formula>"Catastrófico"</formula>
    </cfRule>
  </conditionalFormatting>
  <conditionalFormatting sqref="AV55">
    <cfRule type="cellIs" dxfId="1681" priority="2031" operator="equal">
      <formula>"Mayor"</formula>
    </cfRule>
  </conditionalFormatting>
  <conditionalFormatting sqref="AV55">
    <cfRule type="cellIs" dxfId="1680" priority="2032" operator="equal">
      <formula>"Moderado"</formula>
    </cfRule>
  </conditionalFormatting>
  <conditionalFormatting sqref="AV55">
    <cfRule type="cellIs" dxfId="1679" priority="2033" operator="equal">
      <formula>"Menor"</formula>
    </cfRule>
  </conditionalFormatting>
  <conditionalFormatting sqref="AV55">
    <cfRule type="cellIs" dxfId="1678" priority="2034" operator="equal">
      <formula>"Leve"</formula>
    </cfRule>
  </conditionalFormatting>
  <conditionalFormatting sqref="AX55:AY55">
    <cfRule type="cellIs" dxfId="1677" priority="2035" operator="equal">
      <formula>"Catastrófico"</formula>
    </cfRule>
  </conditionalFormatting>
  <conditionalFormatting sqref="AX55:AY55">
    <cfRule type="cellIs" dxfId="1676" priority="2036" operator="equal">
      <formula>"Alto"</formula>
    </cfRule>
  </conditionalFormatting>
  <conditionalFormatting sqref="AX55:AY55">
    <cfRule type="cellIs" dxfId="1675" priority="2037" operator="equal">
      <formula>"Moderado"</formula>
    </cfRule>
  </conditionalFormatting>
  <conditionalFormatting sqref="AX55:AY55">
    <cfRule type="cellIs" dxfId="1674" priority="2038" operator="equal">
      <formula>"Bajo"</formula>
    </cfRule>
  </conditionalFormatting>
  <conditionalFormatting sqref="Y56">
    <cfRule type="cellIs" dxfId="1673" priority="1992" operator="equal">
      <formula>"Muy Alta"</formula>
    </cfRule>
  </conditionalFormatting>
  <conditionalFormatting sqref="Y56">
    <cfRule type="cellIs" dxfId="1672" priority="1993" operator="equal">
      <formula>"Alta"</formula>
    </cfRule>
  </conditionalFormatting>
  <conditionalFormatting sqref="Y56">
    <cfRule type="cellIs" dxfId="1671" priority="1994" operator="equal">
      <formula>"Media"</formula>
    </cfRule>
  </conditionalFormatting>
  <conditionalFormatting sqref="Y56">
    <cfRule type="cellIs" dxfId="1670" priority="1995" operator="equal">
      <formula>"Baja"</formula>
    </cfRule>
  </conditionalFormatting>
  <conditionalFormatting sqref="Y56">
    <cfRule type="cellIs" dxfId="1669" priority="1996" operator="equal">
      <formula>"Muy Baja"</formula>
    </cfRule>
  </conditionalFormatting>
  <conditionalFormatting sqref="AT56">
    <cfRule type="cellIs" dxfId="1668" priority="1997" operator="equal">
      <formula>"Muy Alta"</formula>
    </cfRule>
  </conditionalFormatting>
  <conditionalFormatting sqref="AT56">
    <cfRule type="cellIs" dxfId="1667" priority="1998" operator="equal">
      <formula>"Alta"</formula>
    </cfRule>
  </conditionalFormatting>
  <conditionalFormatting sqref="AT56">
    <cfRule type="cellIs" dxfId="1666" priority="1999" operator="equal">
      <formula>"Media"</formula>
    </cfRule>
  </conditionalFormatting>
  <conditionalFormatting sqref="AT56">
    <cfRule type="cellIs" dxfId="1665" priority="2000" operator="equal">
      <formula>"Baja"</formula>
    </cfRule>
  </conditionalFormatting>
  <conditionalFormatting sqref="AT56">
    <cfRule type="cellIs" dxfId="1664" priority="2001" operator="equal">
      <formula>"Muy Baja"</formula>
    </cfRule>
  </conditionalFormatting>
  <conditionalFormatting sqref="AX56:AY56">
    <cfRule type="cellIs" dxfId="1663" priority="2002" operator="equal">
      <formula>"Catastrófico"</formula>
    </cfRule>
  </conditionalFormatting>
  <conditionalFormatting sqref="AX56:AY56">
    <cfRule type="cellIs" dxfId="1662" priority="2003" operator="equal">
      <formula>"Alto"</formula>
    </cfRule>
  </conditionalFormatting>
  <conditionalFormatting sqref="AX56:AY56">
    <cfRule type="cellIs" dxfId="1661" priority="2004" operator="equal">
      <formula>"Moderado"</formula>
    </cfRule>
  </conditionalFormatting>
  <conditionalFormatting sqref="AX56:AY56">
    <cfRule type="cellIs" dxfId="1660" priority="2005" operator="equal">
      <formula>"Bajo"</formula>
    </cfRule>
  </conditionalFormatting>
  <conditionalFormatting sqref="AV56">
    <cfRule type="cellIs" dxfId="1659" priority="2006" operator="equal">
      <formula>"Catastrófico"</formula>
    </cfRule>
  </conditionalFormatting>
  <conditionalFormatting sqref="AV56">
    <cfRule type="cellIs" dxfId="1658" priority="2007" operator="equal">
      <formula>"Mayor"</formula>
    </cfRule>
  </conditionalFormatting>
  <conditionalFormatting sqref="AV56">
    <cfRule type="cellIs" dxfId="1657" priority="2008" operator="equal">
      <formula>"Moderado"</formula>
    </cfRule>
  </conditionalFormatting>
  <conditionalFormatting sqref="AV56">
    <cfRule type="cellIs" dxfId="1656" priority="2009" operator="equal">
      <formula>"Menor"</formula>
    </cfRule>
  </conditionalFormatting>
  <conditionalFormatting sqref="AV56">
    <cfRule type="cellIs" dxfId="1655" priority="2010" operator="equal">
      <formula>"Leve"</formula>
    </cfRule>
  </conditionalFormatting>
  <conditionalFormatting sqref="AC56">
    <cfRule type="cellIs" dxfId="1654" priority="1983" operator="equal">
      <formula>"Catastrófico"</formula>
    </cfRule>
  </conditionalFormatting>
  <conditionalFormatting sqref="AC56">
    <cfRule type="cellIs" dxfId="1653" priority="1984" operator="equal">
      <formula>"Mayor"</formula>
    </cfRule>
  </conditionalFormatting>
  <conditionalFormatting sqref="AC56">
    <cfRule type="cellIs" dxfId="1652" priority="1985" operator="equal">
      <formula>"Moderado"</formula>
    </cfRule>
  </conditionalFormatting>
  <conditionalFormatting sqref="AC56">
    <cfRule type="cellIs" dxfId="1651" priority="1986" operator="equal">
      <formula>"Menor"</formula>
    </cfRule>
  </conditionalFormatting>
  <conditionalFormatting sqref="AC56">
    <cfRule type="cellIs" dxfId="1650" priority="1987" operator="equal">
      <formula>"Leve"</formula>
    </cfRule>
  </conditionalFormatting>
  <conditionalFormatting sqref="AE56">
    <cfRule type="cellIs" dxfId="1649" priority="1988" operator="equal">
      <formula>"Extremo"</formula>
    </cfRule>
  </conditionalFormatting>
  <conditionalFormatting sqref="AE56">
    <cfRule type="cellIs" dxfId="1648" priority="1989" operator="equal">
      <formula>"Alto"</formula>
    </cfRule>
  </conditionalFormatting>
  <conditionalFormatting sqref="AE56">
    <cfRule type="cellIs" dxfId="1647" priority="1990" operator="equal">
      <formula>"Moderado"</formula>
    </cfRule>
  </conditionalFormatting>
  <conditionalFormatting sqref="AE56">
    <cfRule type="cellIs" dxfId="1646" priority="1991" operator="equal">
      <formula>"Bajo"</formula>
    </cfRule>
  </conditionalFormatting>
  <conditionalFormatting sqref="Y57">
    <cfRule type="cellIs" dxfId="1645" priority="1964" operator="equal">
      <formula>"Muy Alta"</formula>
    </cfRule>
  </conditionalFormatting>
  <conditionalFormatting sqref="Y57">
    <cfRule type="cellIs" dxfId="1644" priority="1965" operator="equal">
      <formula>"Alta"</formula>
    </cfRule>
  </conditionalFormatting>
  <conditionalFormatting sqref="Y57">
    <cfRule type="cellIs" dxfId="1643" priority="1966" operator="equal">
      <formula>"Media"</formula>
    </cfRule>
  </conditionalFormatting>
  <conditionalFormatting sqref="Y57">
    <cfRule type="cellIs" dxfId="1642" priority="1967" operator="equal">
      <formula>"Baja"</formula>
    </cfRule>
  </conditionalFormatting>
  <conditionalFormatting sqref="Y57">
    <cfRule type="cellIs" dxfId="1641" priority="1968" operator="equal">
      <formula>"Muy Baja"</formula>
    </cfRule>
  </conditionalFormatting>
  <conditionalFormatting sqref="AT57">
    <cfRule type="cellIs" dxfId="1640" priority="1969" operator="equal">
      <formula>"Muy Alta"</formula>
    </cfRule>
  </conditionalFormatting>
  <conditionalFormatting sqref="AT57">
    <cfRule type="cellIs" dxfId="1639" priority="1970" operator="equal">
      <formula>"Alta"</formula>
    </cfRule>
  </conditionalFormatting>
  <conditionalFormatting sqref="AT57">
    <cfRule type="cellIs" dxfId="1638" priority="1971" operator="equal">
      <formula>"Media"</formula>
    </cfRule>
  </conditionalFormatting>
  <conditionalFormatting sqref="AT57">
    <cfRule type="cellIs" dxfId="1637" priority="1972" operator="equal">
      <formula>"Baja"</formula>
    </cfRule>
  </conditionalFormatting>
  <conditionalFormatting sqref="AT57">
    <cfRule type="cellIs" dxfId="1636" priority="1973" operator="equal">
      <formula>"Muy Baja"</formula>
    </cfRule>
  </conditionalFormatting>
  <conditionalFormatting sqref="AX57:AY57">
    <cfRule type="cellIs" dxfId="1635" priority="1974" operator="equal">
      <formula>"Catastrófico"</formula>
    </cfRule>
  </conditionalFormatting>
  <conditionalFormatting sqref="AX57:AY57">
    <cfRule type="cellIs" dxfId="1634" priority="1975" operator="equal">
      <formula>"Alto"</formula>
    </cfRule>
  </conditionalFormatting>
  <conditionalFormatting sqref="AX57:AY57">
    <cfRule type="cellIs" dxfId="1633" priority="1976" operator="equal">
      <formula>"Moderado"</formula>
    </cfRule>
  </conditionalFormatting>
  <conditionalFormatting sqref="AX57:AY57">
    <cfRule type="cellIs" dxfId="1632" priority="1977" operator="equal">
      <formula>"Bajo"</formula>
    </cfRule>
  </conditionalFormatting>
  <conditionalFormatting sqref="AV57">
    <cfRule type="cellIs" dxfId="1631" priority="1978" operator="equal">
      <formula>"Catastrófico"</formula>
    </cfRule>
  </conditionalFormatting>
  <conditionalFormatting sqref="AV57">
    <cfRule type="cellIs" dxfId="1630" priority="1979" operator="equal">
      <formula>"Mayor"</formula>
    </cfRule>
  </conditionalFormatting>
  <conditionalFormatting sqref="AV57">
    <cfRule type="cellIs" dxfId="1629" priority="1980" operator="equal">
      <formula>"Moderado"</formula>
    </cfRule>
  </conditionalFormatting>
  <conditionalFormatting sqref="AV57">
    <cfRule type="cellIs" dxfId="1628" priority="1981" operator="equal">
      <formula>"Menor"</formula>
    </cfRule>
  </conditionalFormatting>
  <conditionalFormatting sqref="AV57">
    <cfRule type="cellIs" dxfId="1627" priority="1982" operator="equal">
      <formula>"Leve"</formula>
    </cfRule>
  </conditionalFormatting>
  <conditionalFormatting sqref="AC57">
    <cfRule type="cellIs" dxfId="1626" priority="1959" operator="equal">
      <formula>"Catastrófico"</formula>
    </cfRule>
    <cfRule type="cellIs" dxfId="1625" priority="1960" operator="equal">
      <formula>"Mayor"</formula>
    </cfRule>
    <cfRule type="cellIs" dxfId="1624" priority="1961" operator="equal">
      <formula>"Moderado"</formula>
    </cfRule>
    <cfRule type="cellIs" dxfId="1623" priority="1962" operator="equal">
      <formula>"Menor"</formula>
    </cfRule>
    <cfRule type="cellIs" dxfId="1622" priority="1963" operator="equal">
      <formula>"Leve"</formula>
    </cfRule>
  </conditionalFormatting>
  <conditionalFormatting sqref="AE57">
    <cfRule type="cellIs" dxfId="1621" priority="1955" operator="equal">
      <formula>"Extremo"</formula>
    </cfRule>
    <cfRule type="cellIs" dxfId="1620" priority="1956" operator="equal">
      <formula>"Alto"</formula>
    </cfRule>
    <cfRule type="cellIs" dxfId="1619" priority="1957" operator="equal">
      <formula>"Moderado"</formula>
    </cfRule>
    <cfRule type="cellIs" dxfId="1618" priority="1958" operator="equal">
      <formula>"Bajo"</formula>
    </cfRule>
  </conditionalFormatting>
  <conditionalFormatting sqref="Y58">
    <cfRule type="cellIs" dxfId="1617" priority="1936" operator="equal">
      <formula>"Muy Alta"</formula>
    </cfRule>
  </conditionalFormatting>
  <conditionalFormatting sqref="Y58">
    <cfRule type="cellIs" dxfId="1616" priority="1937" operator="equal">
      <formula>"Alta"</formula>
    </cfRule>
  </conditionalFormatting>
  <conditionalFormatting sqref="Y58">
    <cfRule type="cellIs" dxfId="1615" priority="1938" operator="equal">
      <formula>"Media"</formula>
    </cfRule>
  </conditionalFormatting>
  <conditionalFormatting sqref="Y58">
    <cfRule type="cellIs" dxfId="1614" priority="1939" operator="equal">
      <formula>"Baja"</formula>
    </cfRule>
  </conditionalFormatting>
  <conditionalFormatting sqref="Y58">
    <cfRule type="cellIs" dxfId="1613" priority="1940" operator="equal">
      <formula>"Muy Baja"</formula>
    </cfRule>
  </conditionalFormatting>
  <conditionalFormatting sqref="AT58">
    <cfRule type="cellIs" dxfId="1612" priority="1941" operator="equal">
      <formula>"Muy Alta"</formula>
    </cfRule>
  </conditionalFormatting>
  <conditionalFormatting sqref="AT58">
    <cfRule type="cellIs" dxfId="1611" priority="1942" operator="equal">
      <formula>"Alta"</formula>
    </cfRule>
  </conditionalFormatting>
  <conditionalFormatting sqref="AT58">
    <cfRule type="cellIs" dxfId="1610" priority="1943" operator="equal">
      <formula>"Media"</formula>
    </cfRule>
  </conditionalFormatting>
  <conditionalFormatting sqref="AT58">
    <cfRule type="cellIs" dxfId="1609" priority="1944" operator="equal">
      <formula>"Baja"</formula>
    </cfRule>
  </conditionalFormatting>
  <conditionalFormatting sqref="AT58">
    <cfRule type="cellIs" dxfId="1608" priority="1945" operator="equal">
      <formula>"Muy Baja"</formula>
    </cfRule>
  </conditionalFormatting>
  <conditionalFormatting sqref="AX58:AY58">
    <cfRule type="cellIs" dxfId="1607" priority="1946" operator="equal">
      <formula>"Catastrófico"</formula>
    </cfRule>
  </conditionalFormatting>
  <conditionalFormatting sqref="AX58:AY58">
    <cfRule type="cellIs" dxfId="1606" priority="1947" operator="equal">
      <formula>"Alto"</formula>
    </cfRule>
  </conditionalFormatting>
  <conditionalFormatting sqref="AX58:AY58">
    <cfRule type="cellIs" dxfId="1605" priority="1948" operator="equal">
      <formula>"Moderado"</formula>
    </cfRule>
  </conditionalFormatting>
  <conditionalFormatting sqref="AX58:AY58">
    <cfRule type="cellIs" dxfId="1604" priority="1949" operator="equal">
      <formula>"Bajo"</formula>
    </cfRule>
  </conditionalFormatting>
  <conditionalFormatting sqref="AV58">
    <cfRule type="cellIs" dxfId="1603" priority="1950" operator="equal">
      <formula>"Catastrófico"</formula>
    </cfRule>
  </conditionalFormatting>
  <conditionalFormatting sqref="AV58">
    <cfRule type="cellIs" dxfId="1602" priority="1951" operator="equal">
      <formula>"Mayor"</formula>
    </cfRule>
  </conditionalFormatting>
  <conditionalFormatting sqref="AV58">
    <cfRule type="cellIs" dxfId="1601" priority="1952" operator="equal">
      <formula>"Moderado"</formula>
    </cfRule>
  </conditionalFormatting>
  <conditionalFormatting sqref="AV58">
    <cfRule type="cellIs" dxfId="1600" priority="1953" operator="equal">
      <formula>"Menor"</formula>
    </cfRule>
  </conditionalFormatting>
  <conditionalFormatting sqref="AV58">
    <cfRule type="cellIs" dxfId="1599" priority="1954" operator="equal">
      <formula>"Leve"</formula>
    </cfRule>
  </conditionalFormatting>
  <conditionalFormatting sqref="AC58">
    <cfRule type="cellIs" dxfId="1598" priority="1931" operator="equal">
      <formula>"Catastrófico"</formula>
    </cfRule>
    <cfRule type="cellIs" dxfId="1597" priority="1932" operator="equal">
      <formula>"Mayor"</formula>
    </cfRule>
    <cfRule type="cellIs" dxfId="1596" priority="1933" operator="equal">
      <formula>"Moderado"</formula>
    </cfRule>
    <cfRule type="cellIs" dxfId="1595" priority="1934" operator="equal">
      <formula>"Menor"</formula>
    </cfRule>
    <cfRule type="cellIs" dxfId="1594" priority="1935" operator="equal">
      <formula>"Leve"</formula>
    </cfRule>
  </conditionalFormatting>
  <conditionalFormatting sqref="AE58">
    <cfRule type="cellIs" dxfId="1593" priority="1927" operator="equal">
      <formula>"Extremo"</formula>
    </cfRule>
    <cfRule type="cellIs" dxfId="1592" priority="1928" operator="equal">
      <formula>"Alto"</formula>
    </cfRule>
    <cfRule type="cellIs" dxfId="1591" priority="1929" operator="equal">
      <formula>"Moderado"</formula>
    </cfRule>
    <cfRule type="cellIs" dxfId="1590" priority="1930" operator="equal">
      <formula>"Bajo"</formula>
    </cfRule>
  </conditionalFormatting>
  <conditionalFormatting sqref="Y59">
    <cfRule type="cellIs" dxfId="1589" priority="1908" operator="equal">
      <formula>"Muy Alta"</formula>
    </cfRule>
  </conditionalFormatting>
  <conditionalFormatting sqref="Y59">
    <cfRule type="cellIs" dxfId="1588" priority="1909" operator="equal">
      <formula>"Alta"</formula>
    </cfRule>
  </conditionalFormatting>
  <conditionalFormatting sqref="Y59">
    <cfRule type="cellIs" dxfId="1587" priority="1910" operator="equal">
      <formula>"Media"</formula>
    </cfRule>
  </conditionalFormatting>
  <conditionalFormatting sqref="Y59">
    <cfRule type="cellIs" dxfId="1586" priority="1911" operator="equal">
      <formula>"Baja"</formula>
    </cfRule>
  </conditionalFormatting>
  <conditionalFormatting sqref="Y59">
    <cfRule type="cellIs" dxfId="1585" priority="1912" operator="equal">
      <formula>"Muy Baja"</formula>
    </cfRule>
  </conditionalFormatting>
  <conditionalFormatting sqref="AT59">
    <cfRule type="cellIs" dxfId="1584" priority="1913" operator="equal">
      <formula>"Muy Alta"</formula>
    </cfRule>
  </conditionalFormatting>
  <conditionalFormatting sqref="AT59">
    <cfRule type="cellIs" dxfId="1583" priority="1914" operator="equal">
      <formula>"Alta"</formula>
    </cfRule>
  </conditionalFormatting>
  <conditionalFormatting sqref="AT59">
    <cfRule type="cellIs" dxfId="1582" priority="1915" operator="equal">
      <formula>"Media"</formula>
    </cfRule>
  </conditionalFormatting>
  <conditionalFormatting sqref="AT59">
    <cfRule type="cellIs" dxfId="1581" priority="1916" operator="equal">
      <formula>"Baja"</formula>
    </cfRule>
  </conditionalFormatting>
  <conditionalFormatting sqref="AT59">
    <cfRule type="cellIs" dxfId="1580" priority="1917" operator="equal">
      <formula>"Muy Baja"</formula>
    </cfRule>
  </conditionalFormatting>
  <conditionalFormatting sqref="AV59">
    <cfRule type="cellIs" dxfId="1579" priority="1918" operator="equal">
      <formula>"Catastrófico"</formula>
    </cfRule>
  </conditionalFormatting>
  <conditionalFormatting sqref="AV59">
    <cfRule type="cellIs" dxfId="1578" priority="1919" operator="equal">
      <formula>"Mayor"</formula>
    </cfRule>
  </conditionalFormatting>
  <conditionalFormatting sqref="AV59">
    <cfRule type="cellIs" dxfId="1577" priority="1920" operator="equal">
      <formula>"Moderado"</formula>
    </cfRule>
  </conditionalFormatting>
  <conditionalFormatting sqref="AV59">
    <cfRule type="cellIs" dxfId="1576" priority="1921" operator="equal">
      <formula>"Menor"</formula>
    </cfRule>
  </conditionalFormatting>
  <conditionalFormatting sqref="AV59">
    <cfRule type="cellIs" dxfId="1575" priority="1922" operator="equal">
      <formula>"Leve"</formula>
    </cfRule>
  </conditionalFormatting>
  <conditionalFormatting sqref="AX59:AY59">
    <cfRule type="cellIs" dxfId="1574" priority="1923" operator="equal">
      <formula>"Catastrófico"</formula>
    </cfRule>
  </conditionalFormatting>
  <conditionalFormatting sqref="AX59:AY59">
    <cfRule type="cellIs" dxfId="1573" priority="1924" operator="equal">
      <formula>"Alto"</formula>
    </cfRule>
  </conditionalFormatting>
  <conditionalFormatting sqref="AX59:AY59">
    <cfRule type="cellIs" dxfId="1572" priority="1925" operator="equal">
      <formula>"Moderado"</formula>
    </cfRule>
  </conditionalFormatting>
  <conditionalFormatting sqref="AX59:AY59">
    <cfRule type="cellIs" dxfId="1571" priority="1926" operator="equal">
      <formula>"Bajo"</formula>
    </cfRule>
  </conditionalFormatting>
  <conditionalFormatting sqref="AC59">
    <cfRule type="cellIs" dxfId="1570" priority="1903" operator="equal">
      <formula>"Catastrófico"</formula>
    </cfRule>
    <cfRule type="cellIs" dxfId="1569" priority="1904" operator="equal">
      <formula>"Mayor"</formula>
    </cfRule>
    <cfRule type="cellIs" dxfId="1568" priority="1905" operator="equal">
      <formula>"Moderado"</formula>
    </cfRule>
    <cfRule type="cellIs" dxfId="1567" priority="1906" operator="equal">
      <formula>"Menor"</formula>
    </cfRule>
    <cfRule type="cellIs" dxfId="1566" priority="1907" operator="equal">
      <formula>"Leve"</formula>
    </cfRule>
  </conditionalFormatting>
  <conditionalFormatting sqref="AE59">
    <cfRule type="cellIs" dxfId="1565" priority="1899" operator="equal">
      <formula>"Extremo"</formula>
    </cfRule>
    <cfRule type="cellIs" dxfId="1564" priority="1900" operator="equal">
      <formula>"Alto"</formula>
    </cfRule>
    <cfRule type="cellIs" dxfId="1563" priority="1901" operator="equal">
      <formula>"Moderado"</formula>
    </cfRule>
    <cfRule type="cellIs" dxfId="1562" priority="1902" operator="equal">
      <formula>"Bajo"</formula>
    </cfRule>
  </conditionalFormatting>
  <conditionalFormatting sqref="Y60">
    <cfRule type="cellIs" dxfId="1561" priority="1880" operator="equal">
      <formula>"Muy Alta"</formula>
    </cfRule>
  </conditionalFormatting>
  <conditionalFormatting sqref="Y60">
    <cfRule type="cellIs" dxfId="1560" priority="1881" operator="equal">
      <formula>"Alta"</formula>
    </cfRule>
  </conditionalFormatting>
  <conditionalFormatting sqref="Y60">
    <cfRule type="cellIs" dxfId="1559" priority="1882" operator="equal">
      <formula>"Media"</formula>
    </cfRule>
  </conditionalFormatting>
  <conditionalFormatting sqref="Y60">
    <cfRule type="cellIs" dxfId="1558" priority="1883" operator="equal">
      <formula>"Baja"</formula>
    </cfRule>
  </conditionalFormatting>
  <conditionalFormatting sqref="Y60">
    <cfRule type="cellIs" dxfId="1557" priority="1884" operator="equal">
      <formula>"Muy Baja"</formula>
    </cfRule>
  </conditionalFormatting>
  <conditionalFormatting sqref="AT60">
    <cfRule type="cellIs" dxfId="1556" priority="1885" operator="equal">
      <formula>"Muy Alta"</formula>
    </cfRule>
  </conditionalFormatting>
  <conditionalFormatting sqref="AT60">
    <cfRule type="cellIs" dxfId="1555" priority="1886" operator="equal">
      <formula>"Alta"</formula>
    </cfRule>
  </conditionalFormatting>
  <conditionalFormatting sqref="AT60">
    <cfRule type="cellIs" dxfId="1554" priority="1887" operator="equal">
      <formula>"Media"</formula>
    </cfRule>
  </conditionalFormatting>
  <conditionalFormatting sqref="AT60">
    <cfRule type="cellIs" dxfId="1553" priority="1888" operator="equal">
      <formula>"Baja"</formula>
    </cfRule>
  </conditionalFormatting>
  <conditionalFormatting sqref="AT60">
    <cfRule type="cellIs" dxfId="1552" priority="1889" operator="equal">
      <formula>"Muy Baja"</formula>
    </cfRule>
  </conditionalFormatting>
  <conditionalFormatting sqref="AX60:AY60">
    <cfRule type="cellIs" dxfId="1551" priority="1890" operator="equal">
      <formula>"Catastrófico"</formula>
    </cfRule>
  </conditionalFormatting>
  <conditionalFormatting sqref="AX60:AY60">
    <cfRule type="cellIs" dxfId="1550" priority="1891" operator="equal">
      <formula>"Alto"</formula>
    </cfRule>
  </conditionalFormatting>
  <conditionalFormatting sqref="AX60:AY60">
    <cfRule type="cellIs" dxfId="1549" priority="1892" operator="equal">
      <formula>"Moderado"</formula>
    </cfRule>
  </conditionalFormatting>
  <conditionalFormatting sqref="AX60:AY60">
    <cfRule type="cellIs" dxfId="1548" priority="1893" operator="equal">
      <formula>"Bajo"</formula>
    </cfRule>
  </conditionalFormatting>
  <conditionalFormatting sqref="AV60">
    <cfRule type="cellIs" dxfId="1547" priority="1894" operator="equal">
      <formula>"Catastrófico"</formula>
    </cfRule>
  </conditionalFormatting>
  <conditionalFormatting sqref="AV60">
    <cfRule type="cellIs" dxfId="1546" priority="1895" operator="equal">
      <formula>"Mayor"</formula>
    </cfRule>
  </conditionalFormatting>
  <conditionalFormatting sqref="AV60">
    <cfRule type="cellIs" dxfId="1545" priority="1896" operator="equal">
      <formula>"Moderado"</formula>
    </cfRule>
  </conditionalFormatting>
  <conditionalFormatting sqref="AV60">
    <cfRule type="cellIs" dxfId="1544" priority="1897" operator="equal">
      <formula>"Menor"</formula>
    </cfRule>
  </conditionalFormatting>
  <conditionalFormatting sqref="AV60">
    <cfRule type="cellIs" dxfId="1543" priority="1898" operator="equal">
      <formula>"Leve"</formula>
    </cfRule>
  </conditionalFormatting>
  <conditionalFormatting sqref="AC60">
    <cfRule type="cellIs" dxfId="1542" priority="1875" operator="equal">
      <formula>"Catastrófico"</formula>
    </cfRule>
    <cfRule type="cellIs" dxfId="1541" priority="1876" operator="equal">
      <formula>"Mayor"</formula>
    </cfRule>
    <cfRule type="cellIs" dxfId="1540" priority="1877" operator="equal">
      <formula>"Moderado"</formula>
    </cfRule>
    <cfRule type="cellIs" dxfId="1539" priority="1878" operator="equal">
      <formula>"Menor"</formula>
    </cfRule>
    <cfRule type="cellIs" dxfId="1538" priority="1879" operator="equal">
      <formula>"Leve"</formula>
    </cfRule>
  </conditionalFormatting>
  <conditionalFormatting sqref="AE60">
    <cfRule type="cellIs" dxfId="1537" priority="1871" operator="equal">
      <formula>"Extremo"</formula>
    </cfRule>
    <cfRule type="cellIs" dxfId="1536" priority="1872" operator="equal">
      <formula>"Alto"</formula>
    </cfRule>
    <cfRule type="cellIs" dxfId="1535" priority="1873" operator="equal">
      <formula>"Moderado"</formula>
    </cfRule>
    <cfRule type="cellIs" dxfId="1534" priority="1874" operator="equal">
      <formula>"Bajo"</formula>
    </cfRule>
  </conditionalFormatting>
  <conditionalFormatting sqref="Y67">
    <cfRule type="cellIs" dxfId="1533" priority="1866" operator="equal">
      <formula>"Muy Alta"</formula>
    </cfRule>
    <cfRule type="cellIs" dxfId="1532" priority="1867" operator="equal">
      <formula>"Alta"</formula>
    </cfRule>
    <cfRule type="cellIs" dxfId="1531" priority="1868" operator="equal">
      <formula>"Media"</formula>
    </cfRule>
    <cfRule type="cellIs" dxfId="1530" priority="1869" operator="equal">
      <formula>"Baja"</formula>
    </cfRule>
    <cfRule type="cellIs" dxfId="1529" priority="1870" operator="equal">
      <formula>"Muy Baja"</formula>
    </cfRule>
  </conditionalFormatting>
  <conditionalFormatting sqref="AT67">
    <cfRule type="cellIs" dxfId="1528" priority="1852" operator="equal">
      <formula>"Muy Alta"</formula>
    </cfRule>
    <cfRule type="cellIs" dxfId="1527" priority="1853" operator="equal">
      <formula>"Alta"</formula>
    </cfRule>
    <cfRule type="cellIs" dxfId="1526" priority="1854" operator="equal">
      <formula>"Media"</formula>
    </cfRule>
    <cfRule type="cellIs" dxfId="1525" priority="1855" operator="equal">
      <formula>"Baja"</formula>
    </cfRule>
    <cfRule type="cellIs" dxfId="1524" priority="1856" operator="equal">
      <formula>"Muy Baja"</formula>
    </cfRule>
  </conditionalFormatting>
  <conditionalFormatting sqref="AX67:AY67">
    <cfRule type="cellIs" dxfId="1523" priority="1848" operator="equal">
      <formula>"Catastrófico"</formula>
    </cfRule>
    <cfRule type="cellIs" dxfId="1522" priority="1849" operator="equal">
      <formula>"Alto"</formula>
    </cfRule>
    <cfRule type="cellIs" dxfId="1521" priority="1850" operator="equal">
      <formula>"Moderado"</formula>
    </cfRule>
    <cfRule type="cellIs" dxfId="1520" priority="1851" operator="equal">
      <formula>"Bajo"</formula>
    </cfRule>
  </conditionalFormatting>
  <conditionalFormatting sqref="AV67">
    <cfRule type="cellIs" dxfId="1519" priority="1843" operator="equal">
      <formula>"Catastrófico"</formula>
    </cfRule>
    <cfRule type="cellIs" dxfId="1518" priority="1844" operator="equal">
      <formula>"Mayor"</formula>
    </cfRule>
    <cfRule type="cellIs" dxfId="1517" priority="1845" operator="equal">
      <formula>"Moderado"</formula>
    </cfRule>
    <cfRule type="cellIs" dxfId="1516" priority="1846" operator="equal">
      <formula>"Menor"</formula>
    </cfRule>
    <cfRule type="cellIs" dxfId="1515" priority="1847" operator="equal">
      <formula>"Leve"</formula>
    </cfRule>
  </conditionalFormatting>
  <conditionalFormatting sqref="AC67">
    <cfRule type="cellIs" dxfId="1514" priority="1838" operator="equal">
      <formula>"Catastrófico"</formula>
    </cfRule>
    <cfRule type="cellIs" dxfId="1513" priority="1839" operator="equal">
      <formula>"Mayor"</formula>
    </cfRule>
    <cfRule type="cellIs" dxfId="1512" priority="1840" operator="equal">
      <formula>"Moderado"</formula>
    </cfRule>
    <cfRule type="cellIs" dxfId="1511" priority="1841" operator="equal">
      <formula>"Menor"</formula>
    </cfRule>
    <cfRule type="cellIs" dxfId="1510" priority="1842" operator="equal">
      <formula>"Leve"</formula>
    </cfRule>
  </conditionalFormatting>
  <conditionalFormatting sqref="AE67">
    <cfRule type="cellIs" dxfId="1509" priority="1834" operator="equal">
      <formula>"Extremo"</formula>
    </cfRule>
    <cfRule type="cellIs" dxfId="1508" priority="1835" operator="equal">
      <formula>"Alto"</formula>
    </cfRule>
    <cfRule type="cellIs" dxfId="1507" priority="1836" operator="equal">
      <formula>"Moderado"</formula>
    </cfRule>
    <cfRule type="cellIs" dxfId="1506" priority="1837" operator="equal">
      <formula>"Bajo"</formula>
    </cfRule>
  </conditionalFormatting>
  <conditionalFormatting sqref="Y68">
    <cfRule type="cellIs" dxfId="1505" priority="1824" operator="equal">
      <formula>"Muy Alta"</formula>
    </cfRule>
    <cfRule type="cellIs" dxfId="1504" priority="1825" operator="equal">
      <formula>"Alta"</formula>
    </cfRule>
    <cfRule type="cellIs" dxfId="1503" priority="1826" operator="equal">
      <formula>"Media"</formula>
    </cfRule>
    <cfRule type="cellIs" dxfId="1502" priority="1827" operator="equal">
      <formula>"Baja"</formula>
    </cfRule>
    <cfRule type="cellIs" dxfId="1501" priority="1828" operator="equal">
      <formula>"Muy Baja"</formula>
    </cfRule>
  </conditionalFormatting>
  <conditionalFormatting sqref="AT68">
    <cfRule type="cellIs" dxfId="1500" priority="1815" operator="equal">
      <formula>"Muy Alta"</formula>
    </cfRule>
    <cfRule type="cellIs" dxfId="1499" priority="1816" operator="equal">
      <formula>"Alta"</formula>
    </cfRule>
    <cfRule type="cellIs" dxfId="1498" priority="1817" operator="equal">
      <formula>"Media"</formula>
    </cfRule>
    <cfRule type="cellIs" dxfId="1497" priority="1818" operator="equal">
      <formula>"Baja"</formula>
    </cfRule>
    <cfRule type="cellIs" dxfId="1496" priority="1819" operator="equal">
      <formula>"Muy Baja"</formula>
    </cfRule>
  </conditionalFormatting>
  <conditionalFormatting sqref="AX68:AY68">
    <cfRule type="cellIs" dxfId="1495" priority="1811" operator="equal">
      <formula>"Catastrófico"</formula>
    </cfRule>
    <cfRule type="cellIs" dxfId="1494" priority="1812" operator="equal">
      <formula>"Alto"</formula>
    </cfRule>
    <cfRule type="cellIs" dxfId="1493" priority="1813" operator="equal">
      <formula>"Moderado"</formula>
    </cfRule>
    <cfRule type="cellIs" dxfId="1492" priority="1814" operator="equal">
      <formula>"Bajo"</formula>
    </cfRule>
  </conditionalFormatting>
  <conditionalFormatting sqref="AV68">
    <cfRule type="cellIs" dxfId="1491" priority="1806" operator="equal">
      <formula>"Catastrófico"</formula>
    </cfRule>
    <cfRule type="cellIs" dxfId="1490" priority="1807" operator="equal">
      <formula>"Mayor"</formula>
    </cfRule>
    <cfRule type="cellIs" dxfId="1489" priority="1808" operator="equal">
      <formula>"Moderado"</formula>
    </cfRule>
    <cfRule type="cellIs" dxfId="1488" priority="1809" operator="equal">
      <formula>"Menor"</formula>
    </cfRule>
    <cfRule type="cellIs" dxfId="1487" priority="1810" operator="equal">
      <formula>"Leve"</formula>
    </cfRule>
  </conditionalFormatting>
  <conditionalFormatting sqref="AC68">
    <cfRule type="cellIs" dxfId="1486" priority="1801" operator="equal">
      <formula>"Catastrófico"</formula>
    </cfRule>
    <cfRule type="cellIs" dxfId="1485" priority="1802" operator="equal">
      <formula>"Mayor"</formula>
    </cfRule>
    <cfRule type="cellIs" dxfId="1484" priority="1803" operator="equal">
      <formula>"Moderado"</formula>
    </cfRule>
    <cfRule type="cellIs" dxfId="1483" priority="1804" operator="equal">
      <formula>"Menor"</formula>
    </cfRule>
    <cfRule type="cellIs" dxfId="1482" priority="1805" operator="equal">
      <formula>"Leve"</formula>
    </cfRule>
  </conditionalFormatting>
  <conditionalFormatting sqref="AE68">
    <cfRule type="cellIs" dxfId="1481" priority="1797" operator="equal">
      <formula>"Extremo"</formula>
    </cfRule>
    <cfRule type="cellIs" dxfId="1480" priority="1798" operator="equal">
      <formula>"Alto"</formula>
    </cfRule>
    <cfRule type="cellIs" dxfId="1479" priority="1799" operator="equal">
      <formula>"Moderado"</formula>
    </cfRule>
    <cfRule type="cellIs" dxfId="1478" priority="1800" operator="equal">
      <formula>"Bajo"</formula>
    </cfRule>
  </conditionalFormatting>
  <conditionalFormatting sqref="Y69">
    <cfRule type="cellIs" dxfId="1477" priority="1787" operator="equal">
      <formula>"Muy Alta"</formula>
    </cfRule>
    <cfRule type="cellIs" dxfId="1476" priority="1788" operator="equal">
      <formula>"Alta"</formula>
    </cfRule>
    <cfRule type="cellIs" dxfId="1475" priority="1789" operator="equal">
      <formula>"Media"</formula>
    </cfRule>
    <cfRule type="cellIs" dxfId="1474" priority="1790" operator="equal">
      <formula>"Baja"</formula>
    </cfRule>
    <cfRule type="cellIs" dxfId="1473" priority="1791" operator="equal">
      <formula>"Muy Baja"</formula>
    </cfRule>
  </conditionalFormatting>
  <conditionalFormatting sqref="AT69">
    <cfRule type="cellIs" dxfId="1472" priority="1778" operator="equal">
      <formula>"Muy Alta"</formula>
    </cfRule>
    <cfRule type="cellIs" dxfId="1471" priority="1779" operator="equal">
      <formula>"Alta"</formula>
    </cfRule>
    <cfRule type="cellIs" dxfId="1470" priority="1780" operator="equal">
      <formula>"Media"</formula>
    </cfRule>
    <cfRule type="cellIs" dxfId="1469" priority="1781" operator="equal">
      <formula>"Baja"</formula>
    </cfRule>
    <cfRule type="cellIs" dxfId="1468" priority="1782" operator="equal">
      <formula>"Muy Baja"</formula>
    </cfRule>
  </conditionalFormatting>
  <conditionalFormatting sqref="AV69">
    <cfRule type="cellIs" dxfId="1467" priority="1773" operator="equal">
      <formula>"Catastrófico"</formula>
    </cfRule>
    <cfRule type="cellIs" dxfId="1466" priority="1774" operator="equal">
      <formula>"Mayor"</formula>
    </cfRule>
    <cfRule type="cellIs" dxfId="1465" priority="1775" operator="equal">
      <formula>"Moderado"</formula>
    </cfRule>
    <cfRule type="cellIs" dxfId="1464" priority="1776" operator="equal">
      <formula>"Menor"</formula>
    </cfRule>
    <cfRule type="cellIs" dxfId="1463" priority="1777" operator="equal">
      <formula>"Leve"</formula>
    </cfRule>
  </conditionalFormatting>
  <conditionalFormatting sqref="AX69:AY69">
    <cfRule type="cellIs" dxfId="1462" priority="1769" operator="equal">
      <formula>"Catastrófico"</formula>
    </cfRule>
    <cfRule type="cellIs" dxfId="1461" priority="1770" operator="equal">
      <formula>"Alto"</formula>
    </cfRule>
    <cfRule type="cellIs" dxfId="1460" priority="1771" operator="equal">
      <formula>"Moderado"</formula>
    </cfRule>
    <cfRule type="cellIs" dxfId="1459" priority="1772" operator="equal">
      <formula>"Bajo"</formula>
    </cfRule>
  </conditionalFormatting>
  <conditionalFormatting sqref="AC69">
    <cfRule type="cellIs" dxfId="1458" priority="1764" operator="equal">
      <formula>"Catastrófico"</formula>
    </cfRule>
    <cfRule type="cellIs" dxfId="1457" priority="1765" operator="equal">
      <formula>"Mayor"</formula>
    </cfRule>
    <cfRule type="cellIs" dxfId="1456" priority="1766" operator="equal">
      <formula>"Moderado"</formula>
    </cfRule>
    <cfRule type="cellIs" dxfId="1455" priority="1767" operator="equal">
      <formula>"Menor"</formula>
    </cfRule>
    <cfRule type="cellIs" dxfId="1454" priority="1768" operator="equal">
      <formula>"Leve"</formula>
    </cfRule>
  </conditionalFormatting>
  <conditionalFormatting sqref="AE69">
    <cfRule type="cellIs" dxfId="1453" priority="1760" operator="equal">
      <formula>"Extremo"</formula>
    </cfRule>
    <cfRule type="cellIs" dxfId="1452" priority="1761" operator="equal">
      <formula>"Alto"</formula>
    </cfRule>
    <cfRule type="cellIs" dxfId="1451" priority="1762" operator="equal">
      <formula>"Moderado"</formula>
    </cfRule>
    <cfRule type="cellIs" dxfId="1450" priority="1763" operator="equal">
      <formula>"Bajo"</formula>
    </cfRule>
  </conditionalFormatting>
  <conditionalFormatting sqref="Y70">
    <cfRule type="cellIs" dxfId="1449" priority="1741" operator="equal">
      <formula>"Muy Alta"</formula>
    </cfRule>
  </conditionalFormatting>
  <conditionalFormatting sqref="Y70">
    <cfRule type="cellIs" dxfId="1448" priority="1742" operator="equal">
      <formula>"Alta"</formula>
    </cfRule>
  </conditionalFormatting>
  <conditionalFormatting sqref="Y70">
    <cfRule type="cellIs" dxfId="1447" priority="1743" operator="equal">
      <formula>"Media"</formula>
    </cfRule>
  </conditionalFormatting>
  <conditionalFormatting sqref="Y70">
    <cfRule type="cellIs" dxfId="1446" priority="1744" operator="equal">
      <formula>"Baja"</formula>
    </cfRule>
  </conditionalFormatting>
  <conditionalFormatting sqref="Y70">
    <cfRule type="cellIs" dxfId="1445" priority="1745" operator="equal">
      <formula>"Muy Baja"</formula>
    </cfRule>
  </conditionalFormatting>
  <conditionalFormatting sqref="AT70">
    <cfRule type="cellIs" dxfId="1444" priority="1746" operator="equal">
      <formula>"Muy Alta"</formula>
    </cfRule>
  </conditionalFormatting>
  <conditionalFormatting sqref="AT70">
    <cfRule type="cellIs" dxfId="1443" priority="1747" operator="equal">
      <formula>"Alta"</formula>
    </cfRule>
  </conditionalFormatting>
  <conditionalFormatting sqref="AT70">
    <cfRule type="cellIs" dxfId="1442" priority="1748" operator="equal">
      <formula>"Media"</formula>
    </cfRule>
  </conditionalFormatting>
  <conditionalFormatting sqref="AT70">
    <cfRule type="cellIs" dxfId="1441" priority="1749" operator="equal">
      <formula>"Baja"</formula>
    </cfRule>
  </conditionalFormatting>
  <conditionalFormatting sqref="AT70">
    <cfRule type="cellIs" dxfId="1440" priority="1750" operator="equal">
      <formula>"Muy Baja"</formula>
    </cfRule>
  </conditionalFormatting>
  <conditionalFormatting sqref="AV70">
    <cfRule type="cellIs" dxfId="1439" priority="1751" operator="equal">
      <formula>"Catastrófico"</formula>
    </cfRule>
  </conditionalFormatting>
  <conditionalFormatting sqref="AV70">
    <cfRule type="cellIs" dxfId="1438" priority="1752" operator="equal">
      <formula>"Mayor"</formula>
    </cfRule>
  </conditionalFormatting>
  <conditionalFormatting sqref="AV70">
    <cfRule type="cellIs" dxfId="1437" priority="1753" operator="equal">
      <formula>"Moderado"</formula>
    </cfRule>
  </conditionalFormatting>
  <conditionalFormatting sqref="AV70">
    <cfRule type="cellIs" dxfId="1436" priority="1754" operator="equal">
      <formula>"Menor"</formula>
    </cfRule>
  </conditionalFormatting>
  <conditionalFormatting sqref="AV70">
    <cfRule type="cellIs" dxfId="1435" priority="1755" operator="equal">
      <formula>"Leve"</formula>
    </cfRule>
  </conditionalFormatting>
  <conditionalFormatting sqref="AX70:AY70">
    <cfRule type="cellIs" dxfId="1434" priority="1756" operator="equal">
      <formula>"Catastrófico"</formula>
    </cfRule>
  </conditionalFormatting>
  <conditionalFormatting sqref="AX70:AY70">
    <cfRule type="cellIs" dxfId="1433" priority="1757" operator="equal">
      <formula>"Alto"</formula>
    </cfRule>
  </conditionalFormatting>
  <conditionalFormatting sqref="AX70:AY70">
    <cfRule type="cellIs" dxfId="1432" priority="1758" operator="equal">
      <formula>"Moderado"</formula>
    </cfRule>
  </conditionalFormatting>
  <conditionalFormatting sqref="AX70:AY70">
    <cfRule type="cellIs" dxfId="1431" priority="1759" operator="equal">
      <formula>"Bajo"</formula>
    </cfRule>
  </conditionalFormatting>
  <conditionalFormatting sqref="AC70">
    <cfRule type="cellIs" dxfId="1430" priority="1727" operator="equal">
      <formula>"Catastrófico"</formula>
    </cfRule>
    <cfRule type="cellIs" dxfId="1429" priority="1728" operator="equal">
      <formula>"Mayor"</formula>
    </cfRule>
    <cfRule type="cellIs" dxfId="1428" priority="1729" operator="equal">
      <formula>"Moderado"</formula>
    </cfRule>
    <cfRule type="cellIs" dxfId="1427" priority="1730" operator="equal">
      <formula>"Menor"</formula>
    </cfRule>
    <cfRule type="cellIs" dxfId="1426" priority="1731" operator="equal">
      <formula>"Leve"</formula>
    </cfRule>
  </conditionalFormatting>
  <conditionalFormatting sqref="AE70">
    <cfRule type="cellIs" dxfId="1425" priority="1723" operator="equal">
      <formula>"Extremo"</formula>
    </cfRule>
    <cfRule type="cellIs" dxfId="1424" priority="1724" operator="equal">
      <formula>"Alto"</formula>
    </cfRule>
    <cfRule type="cellIs" dxfId="1423" priority="1725" operator="equal">
      <formula>"Moderado"</formula>
    </cfRule>
    <cfRule type="cellIs" dxfId="1422" priority="1726" operator="equal">
      <formula>"Bajo"</formula>
    </cfRule>
  </conditionalFormatting>
  <conditionalFormatting sqref="Y71">
    <cfRule type="cellIs" dxfId="1421" priority="1704" operator="equal">
      <formula>"Muy Alta"</formula>
    </cfRule>
  </conditionalFormatting>
  <conditionalFormatting sqref="Y71">
    <cfRule type="cellIs" dxfId="1420" priority="1705" operator="equal">
      <formula>"Alta"</formula>
    </cfRule>
  </conditionalFormatting>
  <conditionalFormatting sqref="Y71">
    <cfRule type="cellIs" dxfId="1419" priority="1706" operator="equal">
      <formula>"Media"</formula>
    </cfRule>
  </conditionalFormatting>
  <conditionalFormatting sqref="Y71">
    <cfRule type="cellIs" dxfId="1418" priority="1707" operator="equal">
      <formula>"Baja"</formula>
    </cfRule>
  </conditionalFormatting>
  <conditionalFormatting sqref="Y71">
    <cfRule type="cellIs" dxfId="1417" priority="1708" operator="equal">
      <formula>"Muy Baja"</formula>
    </cfRule>
  </conditionalFormatting>
  <conditionalFormatting sqref="AT71">
    <cfRule type="cellIs" dxfId="1416" priority="1709" operator="equal">
      <formula>"Muy Alta"</formula>
    </cfRule>
  </conditionalFormatting>
  <conditionalFormatting sqref="AT71">
    <cfRule type="cellIs" dxfId="1415" priority="1710" operator="equal">
      <formula>"Alta"</formula>
    </cfRule>
  </conditionalFormatting>
  <conditionalFormatting sqref="AT71">
    <cfRule type="cellIs" dxfId="1414" priority="1711" operator="equal">
      <formula>"Media"</formula>
    </cfRule>
  </conditionalFormatting>
  <conditionalFormatting sqref="AT71">
    <cfRule type="cellIs" dxfId="1413" priority="1712" operator="equal">
      <formula>"Baja"</formula>
    </cfRule>
  </conditionalFormatting>
  <conditionalFormatting sqref="AT71">
    <cfRule type="cellIs" dxfId="1412" priority="1713" operator="equal">
      <formula>"Muy Baja"</formula>
    </cfRule>
  </conditionalFormatting>
  <conditionalFormatting sqref="AX71:AY71">
    <cfRule type="cellIs" dxfId="1411" priority="1714" operator="equal">
      <formula>"Catastrófico"</formula>
    </cfRule>
  </conditionalFormatting>
  <conditionalFormatting sqref="AX71:AY71">
    <cfRule type="cellIs" dxfId="1410" priority="1715" operator="equal">
      <formula>"Alto"</formula>
    </cfRule>
  </conditionalFormatting>
  <conditionalFormatting sqref="AX71:AY71">
    <cfRule type="cellIs" dxfId="1409" priority="1716" operator="equal">
      <formula>"Moderado"</formula>
    </cfRule>
  </conditionalFormatting>
  <conditionalFormatting sqref="AX71:AY71">
    <cfRule type="cellIs" dxfId="1408" priority="1717" operator="equal">
      <formula>"Bajo"</formula>
    </cfRule>
  </conditionalFormatting>
  <conditionalFormatting sqref="AV71">
    <cfRule type="cellIs" dxfId="1407" priority="1718" operator="equal">
      <formula>"Catastrófico"</formula>
    </cfRule>
  </conditionalFormatting>
  <conditionalFormatting sqref="AV71">
    <cfRule type="cellIs" dxfId="1406" priority="1719" operator="equal">
      <formula>"Mayor"</formula>
    </cfRule>
  </conditionalFormatting>
  <conditionalFormatting sqref="AV71">
    <cfRule type="cellIs" dxfId="1405" priority="1720" operator="equal">
      <formula>"Moderado"</formula>
    </cfRule>
  </conditionalFormatting>
  <conditionalFormatting sqref="AV71">
    <cfRule type="cellIs" dxfId="1404" priority="1721" operator="equal">
      <formula>"Menor"</formula>
    </cfRule>
  </conditionalFormatting>
  <conditionalFormatting sqref="AV71">
    <cfRule type="cellIs" dxfId="1403" priority="1722" operator="equal">
      <formula>"Leve"</formula>
    </cfRule>
  </conditionalFormatting>
  <conditionalFormatting sqref="AC71">
    <cfRule type="cellIs" dxfId="1402" priority="1699" operator="equal">
      <formula>"Catastrófico"</formula>
    </cfRule>
    <cfRule type="cellIs" dxfId="1401" priority="1700" operator="equal">
      <formula>"Mayor"</formula>
    </cfRule>
    <cfRule type="cellIs" dxfId="1400" priority="1701" operator="equal">
      <formula>"Moderado"</formula>
    </cfRule>
    <cfRule type="cellIs" dxfId="1399" priority="1702" operator="equal">
      <formula>"Menor"</formula>
    </cfRule>
    <cfRule type="cellIs" dxfId="1398" priority="1703" operator="equal">
      <formula>"Leve"</formula>
    </cfRule>
  </conditionalFormatting>
  <conditionalFormatting sqref="AE71">
    <cfRule type="cellIs" dxfId="1397" priority="1695" operator="equal">
      <formula>"Extremo"</formula>
    </cfRule>
    <cfRule type="cellIs" dxfId="1396" priority="1696" operator="equal">
      <formula>"Alto"</formula>
    </cfRule>
    <cfRule type="cellIs" dxfId="1395" priority="1697" operator="equal">
      <formula>"Moderado"</formula>
    </cfRule>
    <cfRule type="cellIs" dxfId="1394" priority="1698" operator="equal">
      <formula>"Bajo"</formula>
    </cfRule>
  </conditionalFormatting>
  <conditionalFormatting sqref="Y72">
    <cfRule type="cellIs" dxfId="1393" priority="1676" operator="equal">
      <formula>"Muy Alta"</formula>
    </cfRule>
  </conditionalFormatting>
  <conditionalFormatting sqref="Y72">
    <cfRule type="cellIs" dxfId="1392" priority="1677" operator="equal">
      <formula>"Alta"</formula>
    </cfRule>
  </conditionalFormatting>
  <conditionalFormatting sqref="Y72">
    <cfRule type="cellIs" dxfId="1391" priority="1678" operator="equal">
      <formula>"Media"</formula>
    </cfRule>
  </conditionalFormatting>
  <conditionalFormatting sqref="Y72">
    <cfRule type="cellIs" dxfId="1390" priority="1679" operator="equal">
      <formula>"Baja"</formula>
    </cfRule>
  </conditionalFormatting>
  <conditionalFormatting sqref="Y72">
    <cfRule type="cellIs" dxfId="1389" priority="1680" operator="equal">
      <formula>"Muy Baja"</formula>
    </cfRule>
  </conditionalFormatting>
  <conditionalFormatting sqref="AT72">
    <cfRule type="cellIs" dxfId="1388" priority="1681" operator="equal">
      <formula>"Muy Alta"</formula>
    </cfRule>
  </conditionalFormatting>
  <conditionalFormatting sqref="AT72">
    <cfRule type="cellIs" dxfId="1387" priority="1682" operator="equal">
      <formula>"Alta"</formula>
    </cfRule>
  </conditionalFormatting>
  <conditionalFormatting sqref="AT72">
    <cfRule type="cellIs" dxfId="1386" priority="1683" operator="equal">
      <formula>"Media"</formula>
    </cfRule>
  </conditionalFormatting>
  <conditionalFormatting sqref="AT72">
    <cfRule type="cellIs" dxfId="1385" priority="1684" operator="equal">
      <formula>"Baja"</formula>
    </cfRule>
  </conditionalFormatting>
  <conditionalFormatting sqref="AT72">
    <cfRule type="cellIs" dxfId="1384" priority="1685" operator="equal">
      <formula>"Muy Baja"</formula>
    </cfRule>
  </conditionalFormatting>
  <conditionalFormatting sqref="AX72:AY72">
    <cfRule type="cellIs" dxfId="1383" priority="1686" operator="equal">
      <formula>"Catastrófico"</formula>
    </cfRule>
  </conditionalFormatting>
  <conditionalFormatting sqref="AX72:AY72">
    <cfRule type="cellIs" dxfId="1382" priority="1687" operator="equal">
      <formula>"Alto"</formula>
    </cfRule>
  </conditionalFormatting>
  <conditionalFormatting sqref="AX72:AY72">
    <cfRule type="cellIs" dxfId="1381" priority="1688" operator="equal">
      <formula>"Moderado"</formula>
    </cfRule>
  </conditionalFormatting>
  <conditionalFormatting sqref="AX72:AY72">
    <cfRule type="cellIs" dxfId="1380" priority="1689" operator="equal">
      <formula>"Bajo"</formula>
    </cfRule>
  </conditionalFormatting>
  <conditionalFormatting sqref="AV72">
    <cfRule type="cellIs" dxfId="1379" priority="1690" operator="equal">
      <formula>"Catastrófico"</formula>
    </cfRule>
  </conditionalFormatting>
  <conditionalFormatting sqref="AV72">
    <cfRule type="cellIs" dxfId="1378" priority="1691" operator="equal">
      <formula>"Mayor"</formula>
    </cfRule>
  </conditionalFormatting>
  <conditionalFormatting sqref="AV72">
    <cfRule type="cellIs" dxfId="1377" priority="1692" operator="equal">
      <formula>"Moderado"</formula>
    </cfRule>
  </conditionalFormatting>
  <conditionalFormatting sqref="AV72">
    <cfRule type="cellIs" dxfId="1376" priority="1693" operator="equal">
      <formula>"Menor"</formula>
    </cfRule>
  </conditionalFormatting>
  <conditionalFormatting sqref="AV72">
    <cfRule type="cellIs" dxfId="1375" priority="1694" operator="equal">
      <formula>"Leve"</formula>
    </cfRule>
  </conditionalFormatting>
  <conditionalFormatting sqref="AC72">
    <cfRule type="cellIs" dxfId="1374" priority="1626" operator="equal">
      <formula>"Catastrófico"</formula>
    </cfRule>
    <cfRule type="cellIs" dxfId="1373" priority="1627" operator="equal">
      <formula>"Mayor"</formula>
    </cfRule>
    <cfRule type="cellIs" dxfId="1372" priority="1628" operator="equal">
      <formula>"Moderado"</formula>
    </cfRule>
    <cfRule type="cellIs" dxfId="1371" priority="1629" operator="equal">
      <formula>"Menor"</formula>
    </cfRule>
    <cfRule type="cellIs" dxfId="1370" priority="1630" operator="equal">
      <formula>"Leve"</formula>
    </cfRule>
  </conditionalFormatting>
  <conditionalFormatting sqref="AE72">
    <cfRule type="cellIs" dxfId="1369" priority="1622" operator="equal">
      <formula>"Extremo"</formula>
    </cfRule>
    <cfRule type="cellIs" dxfId="1368" priority="1623" operator="equal">
      <formula>"Alto"</formula>
    </cfRule>
    <cfRule type="cellIs" dxfId="1367" priority="1624" operator="equal">
      <formula>"Moderado"</formula>
    </cfRule>
    <cfRule type="cellIs" dxfId="1366" priority="1625" operator="equal">
      <formula>"Bajo"</formula>
    </cfRule>
  </conditionalFormatting>
  <conditionalFormatting sqref="Y73">
    <cfRule type="cellIs" dxfId="1365" priority="1603" operator="equal">
      <formula>"Muy Alta"</formula>
    </cfRule>
  </conditionalFormatting>
  <conditionalFormatting sqref="Y73">
    <cfRule type="cellIs" dxfId="1364" priority="1604" operator="equal">
      <formula>"Alta"</formula>
    </cfRule>
  </conditionalFormatting>
  <conditionalFormatting sqref="Y73">
    <cfRule type="cellIs" dxfId="1363" priority="1605" operator="equal">
      <formula>"Media"</formula>
    </cfRule>
  </conditionalFormatting>
  <conditionalFormatting sqref="Y73">
    <cfRule type="cellIs" dxfId="1362" priority="1606" operator="equal">
      <formula>"Baja"</formula>
    </cfRule>
  </conditionalFormatting>
  <conditionalFormatting sqref="Y73">
    <cfRule type="cellIs" dxfId="1361" priority="1607" operator="equal">
      <formula>"Muy Baja"</formula>
    </cfRule>
  </conditionalFormatting>
  <conditionalFormatting sqref="AT73">
    <cfRule type="cellIs" dxfId="1360" priority="1608" operator="equal">
      <formula>"Muy Alta"</formula>
    </cfRule>
  </conditionalFormatting>
  <conditionalFormatting sqref="AT73">
    <cfRule type="cellIs" dxfId="1359" priority="1609" operator="equal">
      <formula>"Alta"</formula>
    </cfRule>
  </conditionalFormatting>
  <conditionalFormatting sqref="AT73">
    <cfRule type="cellIs" dxfId="1358" priority="1610" operator="equal">
      <formula>"Media"</formula>
    </cfRule>
  </conditionalFormatting>
  <conditionalFormatting sqref="AT73">
    <cfRule type="cellIs" dxfId="1357" priority="1611" operator="equal">
      <formula>"Baja"</formula>
    </cfRule>
  </conditionalFormatting>
  <conditionalFormatting sqref="AT73">
    <cfRule type="cellIs" dxfId="1356" priority="1612" operator="equal">
      <formula>"Muy Baja"</formula>
    </cfRule>
  </conditionalFormatting>
  <conditionalFormatting sqref="AX73:AY73">
    <cfRule type="cellIs" dxfId="1355" priority="1613" operator="equal">
      <formula>"Catastrófico"</formula>
    </cfRule>
  </conditionalFormatting>
  <conditionalFormatting sqref="AX73:AY73">
    <cfRule type="cellIs" dxfId="1354" priority="1614" operator="equal">
      <formula>"Alto"</formula>
    </cfRule>
  </conditionalFormatting>
  <conditionalFormatting sqref="AX73:AY73">
    <cfRule type="cellIs" dxfId="1353" priority="1615" operator="equal">
      <formula>"Moderado"</formula>
    </cfRule>
  </conditionalFormatting>
  <conditionalFormatting sqref="AX73:AY73">
    <cfRule type="cellIs" dxfId="1352" priority="1616" operator="equal">
      <formula>"Bajo"</formula>
    </cfRule>
  </conditionalFormatting>
  <conditionalFormatting sqref="AV73">
    <cfRule type="cellIs" dxfId="1351" priority="1617" operator="equal">
      <formula>"Catastrófico"</formula>
    </cfRule>
  </conditionalFormatting>
  <conditionalFormatting sqref="AV73">
    <cfRule type="cellIs" dxfId="1350" priority="1618" operator="equal">
      <formula>"Mayor"</formula>
    </cfRule>
  </conditionalFormatting>
  <conditionalFormatting sqref="AV73">
    <cfRule type="cellIs" dxfId="1349" priority="1619" operator="equal">
      <formula>"Moderado"</formula>
    </cfRule>
  </conditionalFormatting>
  <conditionalFormatting sqref="AV73">
    <cfRule type="cellIs" dxfId="1348" priority="1620" operator="equal">
      <formula>"Menor"</formula>
    </cfRule>
  </conditionalFormatting>
  <conditionalFormatting sqref="AV73">
    <cfRule type="cellIs" dxfId="1347" priority="1621" operator="equal">
      <formula>"Leve"</formula>
    </cfRule>
  </conditionalFormatting>
  <conditionalFormatting sqref="Y74">
    <cfRule type="cellIs" dxfId="1346" priority="1575" operator="equal">
      <formula>"Muy Alta"</formula>
    </cfRule>
  </conditionalFormatting>
  <conditionalFormatting sqref="Y74">
    <cfRule type="cellIs" dxfId="1345" priority="1576" operator="equal">
      <formula>"Alta"</formula>
    </cfRule>
  </conditionalFormatting>
  <conditionalFormatting sqref="Y74">
    <cfRule type="cellIs" dxfId="1344" priority="1577" operator="equal">
      <formula>"Media"</formula>
    </cfRule>
  </conditionalFormatting>
  <conditionalFormatting sqref="Y74">
    <cfRule type="cellIs" dxfId="1343" priority="1578" operator="equal">
      <formula>"Baja"</formula>
    </cfRule>
  </conditionalFormatting>
  <conditionalFormatting sqref="Y74">
    <cfRule type="cellIs" dxfId="1342" priority="1579" operator="equal">
      <formula>"Muy Baja"</formula>
    </cfRule>
  </conditionalFormatting>
  <conditionalFormatting sqref="AT74">
    <cfRule type="cellIs" dxfId="1341" priority="1580" operator="equal">
      <formula>"Muy Alta"</formula>
    </cfRule>
  </conditionalFormatting>
  <conditionalFormatting sqref="AT74">
    <cfRule type="cellIs" dxfId="1340" priority="1581" operator="equal">
      <formula>"Alta"</formula>
    </cfRule>
  </conditionalFormatting>
  <conditionalFormatting sqref="AT74">
    <cfRule type="cellIs" dxfId="1339" priority="1582" operator="equal">
      <formula>"Media"</formula>
    </cfRule>
  </conditionalFormatting>
  <conditionalFormatting sqref="AT74">
    <cfRule type="cellIs" dxfId="1338" priority="1583" operator="equal">
      <formula>"Baja"</formula>
    </cfRule>
  </conditionalFormatting>
  <conditionalFormatting sqref="AT74">
    <cfRule type="cellIs" dxfId="1337" priority="1584" operator="equal">
      <formula>"Muy Baja"</formula>
    </cfRule>
  </conditionalFormatting>
  <conditionalFormatting sqref="AV74">
    <cfRule type="cellIs" dxfId="1336" priority="1585" operator="equal">
      <formula>"Catastrófico"</formula>
    </cfRule>
  </conditionalFormatting>
  <conditionalFormatting sqref="AV74">
    <cfRule type="cellIs" dxfId="1335" priority="1586" operator="equal">
      <formula>"Mayor"</formula>
    </cfRule>
  </conditionalFormatting>
  <conditionalFormatting sqref="AV74">
    <cfRule type="cellIs" dxfId="1334" priority="1587" operator="equal">
      <formula>"Moderado"</formula>
    </cfRule>
  </conditionalFormatting>
  <conditionalFormatting sqref="AV74">
    <cfRule type="cellIs" dxfId="1333" priority="1588" operator="equal">
      <formula>"Menor"</formula>
    </cfRule>
  </conditionalFormatting>
  <conditionalFormatting sqref="AV74">
    <cfRule type="cellIs" dxfId="1332" priority="1589" operator="equal">
      <formula>"Leve"</formula>
    </cfRule>
  </conditionalFormatting>
  <conditionalFormatting sqref="AX74:AY74">
    <cfRule type="cellIs" dxfId="1331" priority="1590" operator="equal">
      <formula>"Catastrófico"</formula>
    </cfRule>
  </conditionalFormatting>
  <conditionalFormatting sqref="AX74:AY74">
    <cfRule type="cellIs" dxfId="1330" priority="1591" operator="equal">
      <formula>"Alto"</formula>
    </cfRule>
  </conditionalFormatting>
  <conditionalFormatting sqref="AX74:AY74">
    <cfRule type="cellIs" dxfId="1329" priority="1592" operator="equal">
      <formula>"Moderado"</formula>
    </cfRule>
  </conditionalFormatting>
  <conditionalFormatting sqref="AX74:AY74">
    <cfRule type="cellIs" dxfId="1328" priority="1593" operator="equal">
      <formula>"Bajo"</formula>
    </cfRule>
  </conditionalFormatting>
  <conditionalFormatting sqref="AC74">
    <cfRule type="cellIs" dxfId="1327" priority="1570" operator="equal">
      <formula>"Catastrófico"</formula>
    </cfRule>
    <cfRule type="cellIs" dxfId="1326" priority="1571" operator="equal">
      <formula>"Mayor"</formula>
    </cfRule>
    <cfRule type="cellIs" dxfId="1325" priority="1572" operator="equal">
      <formula>"Moderado"</formula>
    </cfRule>
    <cfRule type="cellIs" dxfId="1324" priority="1573" operator="equal">
      <formula>"Menor"</formula>
    </cfRule>
    <cfRule type="cellIs" dxfId="1323" priority="1574" operator="equal">
      <formula>"Leve"</formula>
    </cfRule>
  </conditionalFormatting>
  <conditionalFormatting sqref="AE74">
    <cfRule type="cellIs" dxfId="1322" priority="1566" operator="equal">
      <formula>"Extremo"</formula>
    </cfRule>
    <cfRule type="cellIs" dxfId="1321" priority="1567" operator="equal">
      <formula>"Alto"</formula>
    </cfRule>
    <cfRule type="cellIs" dxfId="1320" priority="1568" operator="equal">
      <formula>"Moderado"</formula>
    </cfRule>
    <cfRule type="cellIs" dxfId="1319" priority="1569" operator="equal">
      <formula>"Bajo"</formula>
    </cfRule>
  </conditionalFormatting>
  <conditionalFormatting sqref="Y75">
    <cfRule type="cellIs" dxfId="1318" priority="1547" operator="equal">
      <formula>"Muy Alta"</formula>
    </cfRule>
  </conditionalFormatting>
  <conditionalFormatting sqref="Y75">
    <cfRule type="cellIs" dxfId="1317" priority="1548" operator="equal">
      <formula>"Alta"</formula>
    </cfRule>
  </conditionalFormatting>
  <conditionalFormatting sqref="Y75">
    <cfRule type="cellIs" dxfId="1316" priority="1549" operator="equal">
      <formula>"Media"</formula>
    </cfRule>
  </conditionalFormatting>
  <conditionalFormatting sqref="Y75">
    <cfRule type="cellIs" dxfId="1315" priority="1550" operator="equal">
      <formula>"Baja"</formula>
    </cfRule>
  </conditionalFormatting>
  <conditionalFormatting sqref="Y75">
    <cfRule type="cellIs" dxfId="1314" priority="1551" operator="equal">
      <formula>"Muy Baja"</formula>
    </cfRule>
  </conditionalFormatting>
  <conditionalFormatting sqref="AT75">
    <cfRule type="cellIs" dxfId="1313" priority="1552" operator="equal">
      <formula>"Muy Alta"</formula>
    </cfRule>
  </conditionalFormatting>
  <conditionalFormatting sqref="AT75">
    <cfRule type="cellIs" dxfId="1312" priority="1553" operator="equal">
      <formula>"Alta"</formula>
    </cfRule>
  </conditionalFormatting>
  <conditionalFormatting sqref="AT75">
    <cfRule type="cellIs" dxfId="1311" priority="1554" operator="equal">
      <formula>"Media"</formula>
    </cfRule>
  </conditionalFormatting>
  <conditionalFormatting sqref="AT75">
    <cfRule type="cellIs" dxfId="1310" priority="1555" operator="equal">
      <formula>"Baja"</formula>
    </cfRule>
  </conditionalFormatting>
  <conditionalFormatting sqref="AT75">
    <cfRule type="cellIs" dxfId="1309" priority="1556" operator="equal">
      <formula>"Muy Baja"</formula>
    </cfRule>
  </conditionalFormatting>
  <conditionalFormatting sqref="AX75:AY75">
    <cfRule type="cellIs" dxfId="1308" priority="1557" operator="equal">
      <formula>"Catastrófico"</formula>
    </cfRule>
  </conditionalFormatting>
  <conditionalFormatting sqref="AX75:AY75">
    <cfRule type="cellIs" dxfId="1307" priority="1558" operator="equal">
      <formula>"Alto"</formula>
    </cfRule>
  </conditionalFormatting>
  <conditionalFormatting sqref="AX75:AY75">
    <cfRule type="cellIs" dxfId="1306" priority="1559" operator="equal">
      <formula>"Moderado"</formula>
    </cfRule>
  </conditionalFormatting>
  <conditionalFormatting sqref="AX75:AY75">
    <cfRule type="cellIs" dxfId="1305" priority="1560" operator="equal">
      <formula>"Bajo"</formula>
    </cfRule>
  </conditionalFormatting>
  <conditionalFormatting sqref="AV75">
    <cfRule type="cellIs" dxfId="1304" priority="1561" operator="equal">
      <formula>"Catastrófico"</formula>
    </cfRule>
  </conditionalFormatting>
  <conditionalFormatting sqref="AV75">
    <cfRule type="cellIs" dxfId="1303" priority="1562" operator="equal">
      <formula>"Mayor"</formula>
    </cfRule>
  </conditionalFormatting>
  <conditionalFormatting sqref="AV75">
    <cfRule type="cellIs" dxfId="1302" priority="1563" operator="equal">
      <formula>"Moderado"</formula>
    </cfRule>
  </conditionalFormatting>
  <conditionalFormatting sqref="AV75">
    <cfRule type="cellIs" dxfId="1301" priority="1564" operator="equal">
      <formula>"Menor"</formula>
    </cfRule>
  </conditionalFormatting>
  <conditionalFormatting sqref="AV75">
    <cfRule type="cellIs" dxfId="1300" priority="1565" operator="equal">
      <formula>"Leve"</formula>
    </cfRule>
  </conditionalFormatting>
  <conditionalFormatting sqref="AC73">
    <cfRule type="cellIs" dxfId="1299" priority="1515" operator="equal">
      <formula>"Catastrófico"</formula>
    </cfRule>
    <cfRule type="cellIs" dxfId="1298" priority="1516" operator="equal">
      <formula>"Mayor"</formula>
    </cfRule>
    <cfRule type="cellIs" dxfId="1297" priority="1517" operator="equal">
      <formula>"Moderado"</formula>
    </cfRule>
    <cfRule type="cellIs" dxfId="1296" priority="1518" operator="equal">
      <formula>"Menor"</formula>
    </cfRule>
    <cfRule type="cellIs" dxfId="1295" priority="1519" operator="equal">
      <formula>"Leve"</formula>
    </cfRule>
  </conditionalFormatting>
  <conditionalFormatting sqref="AE73">
    <cfRule type="cellIs" dxfId="1294" priority="1511" operator="equal">
      <formula>"Extremo"</formula>
    </cfRule>
    <cfRule type="cellIs" dxfId="1293" priority="1512" operator="equal">
      <formula>"Alto"</formula>
    </cfRule>
    <cfRule type="cellIs" dxfId="1292" priority="1513" operator="equal">
      <formula>"Moderado"</formula>
    </cfRule>
    <cfRule type="cellIs" dxfId="1291" priority="1514" operator="equal">
      <formula>"Bajo"</formula>
    </cfRule>
  </conditionalFormatting>
  <conditionalFormatting sqref="AC75">
    <cfRule type="cellIs" dxfId="1290" priority="1497" operator="equal">
      <formula>"Catastrófico"</formula>
    </cfRule>
    <cfRule type="cellIs" dxfId="1289" priority="1498" operator="equal">
      <formula>"Mayor"</formula>
    </cfRule>
    <cfRule type="cellIs" dxfId="1288" priority="1499" operator="equal">
      <formula>"Moderado"</formula>
    </cfRule>
    <cfRule type="cellIs" dxfId="1287" priority="1500" operator="equal">
      <formula>"Menor"</formula>
    </cfRule>
    <cfRule type="cellIs" dxfId="1286" priority="1501" operator="equal">
      <formula>"Leve"</formula>
    </cfRule>
  </conditionalFormatting>
  <conditionalFormatting sqref="AE75">
    <cfRule type="cellIs" dxfId="1285" priority="1493" operator="equal">
      <formula>"Extremo"</formula>
    </cfRule>
    <cfRule type="cellIs" dxfId="1284" priority="1494" operator="equal">
      <formula>"Alto"</formula>
    </cfRule>
    <cfRule type="cellIs" dxfId="1283" priority="1495" operator="equal">
      <formula>"Moderado"</formula>
    </cfRule>
    <cfRule type="cellIs" dxfId="1282" priority="1496" operator="equal">
      <formula>"Bajo"</formula>
    </cfRule>
  </conditionalFormatting>
  <conditionalFormatting sqref="AC76">
    <cfRule type="cellIs" dxfId="1281" priority="1488" operator="equal">
      <formula>"Catastrófico"</formula>
    </cfRule>
    <cfRule type="cellIs" dxfId="1280" priority="1489" operator="equal">
      <formula>"Mayor"</formula>
    </cfRule>
    <cfRule type="cellIs" dxfId="1279" priority="1490" operator="equal">
      <formula>"Moderado"</formula>
    </cfRule>
    <cfRule type="cellIs" dxfId="1278" priority="1491" operator="equal">
      <formula>"Menor"</formula>
    </cfRule>
    <cfRule type="cellIs" dxfId="1277" priority="1492" operator="equal">
      <formula>"Leve"</formula>
    </cfRule>
  </conditionalFormatting>
  <conditionalFormatting sqref="Y76">
    <cfRule type="cellIs" dxfId="1276" priority="1483" operator="equal">
      <formula>"Muy Alta"</formula>
    </cfRule>
    <cfRule type="cellIs" dxfId="1275" priority="1484" operator="equal">
      <formula>"Alta"</formula>
    </cfRule>
    <cfRule type="cellIs" dxfId="1274" priority="1485" operator="equal">
      <formula>"Media"</formula>
    </cfRule>
    <cfRule type="cellIs" dxfId="1273" priority="1486" operator="equal">
      <formula>"Baja"</formula>
    </cfRule>
    <cfRule type="cellIs" dxfId="1272" priority="1487" operator="equal">
      <formula>"Muy Baja"</formula>
    </cfRule>
  </conditionalFormatting>
  <conditionalFormatting sqref="AE76">
    <cfRule type="cellIs" dxfId="1271" priority="1479" operator="equal">
      <formula>"Extremo"</formula>
    </cfRule>
    <cfRule type="cellIs" dxfId="1270" priority="1480" operator="equal">
      <formula>"Alto"</formula>
    </cfRule>
    <cfRule type="cellIs" dxfId="1269" priority="1481" operator="equal">
      <formula>"Moderado"</formula>
    </cfRule>
    <cfRule type="cellIs" dxfId="1268" priority="1482" operator="equal">
      <formula>"Bajo"</formula>
    </cfRule>
  </conditionalFormatting>
  <conditionalFormatting sqref="AT76">
    <cfRule type="cellIs" dxfId="1267" priority="1474" operator="equal">
      <formula>"Muy Alta"</formula>
    </cfRule>
    <cfRule type="cellIs" dxfId="1266" priority="1475" operator="equal">
      <formula>"Alta"</formula>
    </cfRule>
    <cfRule type="cellIs" dxfId="1265" priority="1476" operator="equal">
      <formula>"Media"</formula>
    </cfRule>
    <cfRule type="cellIs" dxfId="1264" priority="1477" operator="equal">
      <formula>"Baja"</formula>
    </cfRule>
    <cfRule type="cellIs" dxfId="1263" priority="1478" operator="equal">
      <formula>"Muy Baja"</formula>
    </cfRule>
  </conditionalFormatting>
  <conditionalFormatting sqref="AV76">
    <cfRule type="cellIs" dxfId="1262" priority="1469" operator="equal">
      <formula>"Catastrófico"</formula>
    </cfRule>
    <cfRule type="cellIs" dxfId="1261" priority="1470" operator="equal">
      <formula>"Mayor"</formula>
    </cfRule>
    <cfRule type="cellIs" dxfId="1260" priority="1471" operator="equal">
      <formula>"Moderado"</formula>
    </cfRule>
    <cfRule type="cellIs" dxfId="1259" priority="1472" operator="equal">
      <formula>"Menor"</formula>
    </cfRule>
    <cfRule type="cellIs" dxfId="1258" priority="1473" operator="equal">
      <formula>"Leve"</formula>
    </cfRule>
  </conditionalFormatting>
  <conditionalFormatting sqref="AX76:AY76">
    <cfRule type="cellIs" dxfId="1257" priority="1465" operator="equal">
      <formula>"Catastrófico"</formula>
    </cfRule>
    <cfRule type="cellIs" dxfId="1256" priority="1466" operator="equal">
      <formula>"Alto"</formula>
    </cfRule>
    <cfRule type="cellIs" dxfId="1255" priority="1467" operator="equal">
      <formula>"Moderado"</formula>
    </cfRule>
    <cfRule type="cellIs" dxfId="1254" priority="1468" operator="equal">
      <formula>"Bajo"</formula>
    </cfRule>
  </conditionalFormatting>
  <conditionalFormatting sqref="Y77">
    <cfRule type="cellIs" dxfId="1253" priority="1460" operator="equal">
      <formula>"Muy Alta"</formula>
    </cfRule>
    <cfRule type="cellIs" dxfId="1252" priority="1461" operator="equal">
      <formula>"Alta"</formula>
    </cfRule>
    <cfRule type="cellIs" dxfId="1251" priority="1462" operator="equal">
      <formula>"Media"</formula>
    </cfRule>
    <cfRule type="cellIs" dxfId="1250" priority="1463" operator="equal">
      <formula>"Baja"</formula>
    </cfRule>
    <cfRule type="cellIs" dxfId="1249" priority="1464" operator="equal">
      <formula>"Muy Baja"</formula>
    </cfRule>
  </conditionalFormatting>
  <conditionalFormatting sqref="AC77">
    <cfRule type="cellIs" dxfId="1248" priority="1455" operator="equal">
      <formula>"Catastrófico"</formula>
    </cfRule>
    <cfRule type="cellIs" dxfId="1247" priority="1456" operator="equal">
      <formula>"Mayor"</formula>
    </cfRule>
    <cfRule type="cellIs" dxfId="1246" priority="1457" operator="equal">
      <formula>"Moderado"</formula>
    </cfRule>
    <cfRule type="cellIs" dxfId="1245" priority="1458" operator="equal">
      <formula>"Menor"</formula>
    </cfRule>
    <cfRule type="cellIs" dxfId="1244" priority="1459" operator="equal">
      <formula>"Leve"</formula>
    </cfRule>
  </conditionalFormatting>
  <conditionalFormatting sqref="AE77">
    <cfRule type="cellIs" dxfId="1243" priority="1451" operator="equal">
      <formula>"Extremo"</formula>
    </cfRule>
    <cfRule type="cellIs" dxfId="1242" priority="1452" operator="equal">
      <formula>"Alto"</formula>
    </cfRule>
    <cfRule type="cellIs" dxfId="1241" priority="1453" operator="equal">
      <formula>"Moderado"</formula>
    </cfRule>
    <cfRule type="cellIs" dxfId="1240" priority="1454" operator="equal">
      <formula>"Bajo"</formula>
    </cfRule>
  </conditionalFormatting>
  <conditionalFormatting sqref="AT77">
    <cfRule type="cellIs" dxfId="1239" priority="1446" operator="equal">
      <formula>"Muy Alta"</formula>
    </cfRule>
    <cfRule type="cellIs" dxfId="1238" priority="1447" operator="equal">
      <formula>"Alta"</formula>
    </cfRule>
    <cfRule type="cellIs" dxfId="1237" priority="1448" operator="equal">
      <formula>"Media"</formula>
    </cfRule>
    <cfRule type="cellIs" dxfId="1236" priority="1449" operator="equal">
      <formula>"Baja"</formula>
    </cfRule>
    <cfRule type="cellIs" dxfId="1235" priority="1450" operator="equal">
      <formula>"Muy Baja"</formula>
    </cfRule>
  </conditionalFormatting>
  <conditionalFormatting sqref="AX77:AY77">
    <cfRule type="cellIs" dxfId="1234" priority="1442" operator="equal">
      <formula>"Catastrófico"</formula>
    </cfRule>
    <cfRule type="cellIs" dxfId="1233" priority="1443" operator="equal">
      <formula>"Alto"</formula>
    </cfRule>
    <cfRule type="cellIs" dxfId="1232" priority="1444" operator="equal">
      <formula>"Moderado"</formula>
    </cfRule>
    <cfRule type="cellIs" dxfId="1231" priority="1445" operator="equal">
      <formula>"Bajo"</formula>
    </cfRule>
  </conditionalFormatting>
  <conditionalFormatting sqref="AV77">
    <cfRule type="cellIs" dxfId="1230" priority="1437" operator="equal">
      <formula>"Catastrófico"</formula>
    </cfRule>
    <cfRule type="cellIs" dxfId="1229" priority="1438" operator="equal">
      <formula>"Mayor"</formula>
    </cfRule>
    <cfRule type="cellIs" dxfId="1228" priority="1439" operator="equal">
      <formula>"Moderado"</formula>
    </cfRule>
    <cfRule type="cellIs" dxfId="1227" priority="1440" operator="equal">
      <formula>"Menor"</formula>
    </cfRule>
    <cfRule type="cellIs" dxfId="1226" priority="1441" operator="equal">
      <formula>"Leve"</formula>
    </cfRule>
  </conditionalFormatting>
  <conditionalFormatting sqref="AC78">
    <cfRule type="cellIs" dxfId="1225" priority="1432" operator="equal">
      <formula>"Catastrófico"</formula>
    </cfRule>
    <cfRule type="cellIs" dxfId="1224" priority="1433" operator="equal">
      <formula>"Mayor"</formula>
    </cfRule>
    <cfRule type="cellIs" dxfId="1223" priority="1434" operator="equal">
      <formula>"Moderado"</formula>
    </cfRule>
    <cfRule type="cellIs" dxfId="1222" priority="1435" operator="equal">
      <formula>"Menor"</formula>
    </cfRule>
    <cfRule type="cellIs" dxfId="1221" priority="1436" operator="equal">
      <formula>"Leve"</formula>
    </cfRule>
  </conditionalFormatting>
  <conditionalFormatting sqref="Y78">
    <cfRule type="cellIs" dxfId="1220" priority="1427" operator="equal">
      <formula>"Muy Alta"</formula>
    </cfRule>
    <cfRule type="cellIs" dxfId="1219" priority="1428" operator="equal">
      <formula>"Alta"</formula>
    </cfRule>
    <cfRule type="cellIs" dxfId="1218" priority="1429" operator="equal">
      <formula>"Media"</formula>
    </cfRule>
    <cfRule type="cellIs" dxfId="1217" priority="1430" operator="equal">
      <formula>"Baja"</formula>
    </cfRule>
    <cfRule type="cellIs" dxfId="1216" priority="1431" operator="equal">
      <formula>"Muy Baja"</formula>
    </cfRule>
  </conditionalFormatting>
  <conditionalFormatting sqref="AE78">
    <cfRule type="cellIs" dxfId="1215" priority="1423" operator="equal">
      <formula>"Extremo"</formula>
    </cfRule>
    <cfRule type="cellIs" dxfId="1214" priority="1424" operator="equal">
      <formula>"Alto"</formula>
    </cfRule>
    <cfRule type="cellIs" dxfId="1213" priority="1425" operator="equal">
      <formula>"Moderado"</formula>
    </cfRule>
    <cfRule type="cellIs" dxfId="1212" priority="1426" operator="equal">
      <formula>"Bajo"</formula>
    </cfRule>
  </conditionalFormatting>
  <conditionalFormatting sqref="AT78">
    <cfRule type="cellIs" dxfId="1211" priority="1418" operator="equal">
      <formula>"Muy Alta"</formula>
    </cfRule>
    <cfRule type="cellIs" dxfId="1210" priority="1419" operator="equal">
      <formula>"Alta"</formula>
    </cfRule>
    <cfRule type="cellIs" dxfId="1209" priority="1420" operator="equal">
      <formula>"Media"</formula>
    </cfRule>
    <cfRule type="cellIs" dxfId="1208" priority="1421" operator="equal">
      <formula>"Baja"</formula>
    </cfRule>
    <cfRule type="cellIs" dxfId="1207" priority="1422" operator="equal">
      <formula>"Muy Baja"</formula>
    </cfRule>
  </conditionalFormatting>
  <conditionalFormatting sqref="AX78:AY78">
    <cfRule type="cellIs" dxfId="1206" priority="1414" operator="equal">
      <formula>"Catastrófico"</formula>
    </cfRule>
    <cfRule type="cellIs" dxfId="1205" priority="1415" operator="equal">
      <formula>"Alto"</formula>
    </cfRule>
    <cfRule type="cellIs" dxfId="1204" priority="1416" operator="equal">
      <formula>"Moderado"</formula>
    </cfRule>
    <cfRule type="cellIs" dxfId="1203" priority="1417" operator="equal">
      <formula>"Bajo"</formula>
    </cfRule>
  </conditionalFormatting>
  <conditionalFormatting sqref="AV78">
    <cfRule type="cellIs" dxfId="1202" priority="1409" operator="equal">
      <formula>"Catastrófico"</formula>
    </cfRule>
    <cfRule type="cellIs" dxfId="1201" priority="1410" operator="equal">
      <formula>"Mayor"</formula>
    </cfRule>
    <cfRule type="cellIs" dxfId="1200" priority="1411" operator="equal">
      <formula>"Moderado"</formula>
    </cfRule>
    <cfRule type="cellIs" dxfId="1199" priority="1412" operator="equal">
      <formula>"Menor"</formula>
    </cfRule>
    <cfRule type="cellIs" dxfId="1198" priority="1413" operator="equal">
      <formula>"Leve"</formula>
    </cfRule>
  </conditionalFormatting>
  <conditionalFormatting sqref="AC79">
    <cfRule type="cellIs" dxfId="1197" priority="1404" operator="equal">
      <formula>"Catastrófico"</formula>
    </cfRule>
    <cfRule type="cellIs" dxfId="1196" priority="1405" operator="equal">
      <formula>"Mayor"</formula>
    </cfRule>
    <cfRule type="cellIs" dxfId="1195" priority="1406" operator="equal">
      <formula>"Moderado"</formula>
    </cfRule>
    <cfRule type="cellIs" dxfId="1194" priority="1407" operator="equal">
      <formula>"Menor"</formula>
    </cfRule>
    <cfRule type="cellIs" dxfId="1193" priority="1408" operator="equal">
      <formula>"Leve"</formula>
    </cfRule>
  </conditionalFormatting>
  <conditionalFormatting sqref="Y79">
    <cfRule type="cellIs" dxfId="1192" priority="1399" operator="equal">
      <formula>"Muy Alta"</formula>
    </cfRule>
    <cfRule type="cellIs" dxfId="1191" priority="1400" operator="equal">
      <formula>"Alta"</formula>
    </cfRule>
    <cfRule type="cellIs" dxfId="1190" priority="1401" operator="equal">
      <formula>"Media"</formula>
    </cfRule>
    <cfRule type="cellIs" dxfId="1189" priority="1402" operator="equal">
      <formula>"Baja"</formula>
    </cfRule>
    <cfRule type="cellIs" dxfId="1188" priority="1403" operator="equal">
      <formula>"Muy Baja"</formula>
    </cfRule>
  </conditionalFormatting>
  <conditionalFormatting sqref="AE79">
    <cfRule type="cellIs" dxfId="1187" priority="1395" operator="equal">
      <formula>"Extremo"</formula>
    </cfRule>
    <cfRule type="cellIs" dxfId="1186" priority="1396" operator="equal">
      <formula>"Alto"</formula>
    </cfRule>
    <cfRule type="cellIs" dxfId="1185" priority="1397" operator="equal">
      <formula>"Moderado"</formula>
    </cfRule>
    <cfRule type="cellIs" dxfId="1184" priority="1398" operator="equal">
      <formula>"Bajo"</formula>
    </cfRule>
  </conditionalFormatting>
  <conditionalFormatting sqref="AT79">
    <cfRule type="cellIs" dxfId="1183" priority="1390" operator="equal">
      <formula>"Muy Alta"</formula>
    </cfRule>
    <cfRule type="cellIs" dxfId="1182" priority="1391" operator="equal">
      <formula>"Alta"</formula>
    </cfRule>
    <cfRule type="cellIs" dxfId="1181" priority="1392" operator="equal">
      <formula>"Media"</formula>
    </cfRule>
    <cfRule type="cellIs" dxfId="1180" priority="1393" operator="equal">
      <formula>"Baja"</formula>
    </cfRule>
    <cfRule type="cellIs" dxfId="1179" priority="1394" operator="equal">
      <formula>"Muy Baja"</formula>
    </cfRule>
  </conditionalFormatting>
  <conditionalFormatting sqref="AV79">
    <cfRule type="cellIs" dxfId="1178" priority="1385" operator="equal">
      <formula>"Catastrófico"</formula>
    </cfRule>
    <cfRule type="cellIs" dxfId="1177" priority="1386" operator="equal">
      <formula>"Mayor"</formula>
    </cfRule>
    <cfRule type="cellIs" dxfId="1176" priority="1387" operator="equal">
      <formula>"Moderado"</formula>
    </cfRule>
    <cfRule type="cellIs" dxfId="1175" priority="1388" operator="equal">
      <formula>"Menor"</formula>
    </cfRule>
    <cfRule type="cellIs" dxfId="1174" priority="1389" operator="equal">
      <formula>"Leve"</formula>
    </cfRule>
  </conditionalFormatting>
  <conditionalFormatting sqref="AX79:AY79">
    <cfRule type="cellIs" dxfId="1173" priority="1381" operator="equal">
      <formula>"Catastrófico"</formula>
    </cfRule>
    <cfRule type="cellIs" dxfId="1172" priority="1382" operator="equal">
      <formula>"Alto"</formula>
    </cfRule>
    <cfRule type="cellIs" dxfId="1171" priority="1383" operator="equal">
      <formula>"Moderado"</formula>
    </cfRule>
    <cfRule type="cellIs" dxfId="1170" priority="1384" operator="equal">
      <formula>"Bajo"</formula>
    </cfRule>
  </conditionalFormatting>
  <conditionalFormatting sqref="Y80">
    <cfRule type="cellIs" dxfId="1169" priority="1371" operator="equal">
      <formula>"Muy Alta"</formula>
    </cfRule>
    <cfRule type="cellIs" dxfId="1168" priority="1372" operator="equal">
      <formula>"Alta"</formula>
    </cfRule>
    <cfRule type="cellIs" dxfId="1167" priority="1373" operator="equal">
      <formula>"Media"</formula>
    </cfRule>
    <cfRule type="cellIs" dxfId="1166" priority="1374" operator="equal">
      <formula>"Baja"</formula>
    </cfRule>
    <cfRule type="cellIs" dxfId="1165" priority="1375" operator="equal">
      <formula>"Muy Baja"</formula>
    </cfRule>
  </conditionalFormatting>
  <conditionalFormatting sqref="AT80">
    <cfRule type="cellIs" dxfId="1164" priority="1362" operator="equal">
      <formula>"Muy Alta"</formula>
    </cfRule>
    <cfRule type="cellIs" dxfId="1163" priority="1363" operator="equal">
      <formula>"Alta"</formula>
    </cfRule>
    <cfRule type="cellIs" dxfId="1162" priority="1364" operator="equal">
      <formula>"Media"</formula>
    </cfRule>
    <cfRule type="cellIs" dxfId="1161" priority="1365" operator="equal">
      <formula>"Baja"</formula>
    </cfRule>
    <cfRule type="cellIs" dxfId="1160" priority="1366" operator="equal">
      <formula>"Muy Baja"</formula>
    </cfRule>
  </conditionalFormatting>
  <conditionalFormatting sqref="AV80">
    <cfRule type="cellIs" dxfId="1159" priority="1357" operator="equal">
      <formula>"Catastrófico"</formula>
    </cfRule>
    <cfRule type="cellIs" dxfId="1158" priority="1358" operator="equal">
      <formula>"Mayor"</formula>
    </cfRule>
    <cfRule type="cellIs" dxfId="1157" priority="1359" operator="equal">
      <formula>"Moderado"</formula>
    </cfRule>
    <cfRule type="cellIs" dxfId="1156" priority="1360" operator="equal">
      <formula>"Menor"</formula>
    </cfRule>
    <cfRule type="cellIs" dxfId="1155" priority="1361" operator="equal">
      <formula>"Leve"</formula>
    </cfRule>
  </conditionalFormatting>
  <conditionalFormatting sqref="AX80:AY80">
    <cfRule type="cellIs" dxfId="1154" priority="1353" operator="equal">
      <formula>"Catastrófico"</formula>
    </cfRule>
    <cfRule type="cellIs" dxfId="1153" priority="1354" operator="equal">
      <formula>"Alto"</formula>
    </cfRule>
    <cfRule type="cellIs" dxfId="1152" priority="1355" operator="equal">
      <formula>"Moderado"</formula>
    </cfRule>
    <cfRule type="cellIs" dxfId="1151" priority="1356" operator="equal">
      <formula>"Bajo"</formula>
    </cfRule>
  </conditionalFormatting>
  <conditionalFormatting sqref="Y81">
    <cfRule type="cellIs" dxfId="1150" priority="1348" operator="equal">
      <formula>"Muy Alta"</formula>
    </cfRule>
    <cfRule type="cellIs" dxfId="1149" priority="1349" operator="equal">
      <formula>"Alta"</formula>
    </cfRule>
    <cfRule type="cellIs" dxfId="1148" priority="1350" operator="equal">
      <formula>"Media"</formula>
    </cfRule>
    <cfRule type="cellIs" dxfId="1147" priority="1351" operator="equal">
      <formula>"Baja"</formula>
    </cfRule>
    <cfRule type="cellIs" dxfId="1146" priority="1352" operator="equal">
      <formula>"Muy Baja"</formula>
    </cfRule>
  </conditionalFormatting>
  <conditionalFormatting sqref="AT81">
    <cfRule type="cellIs" dxfId="1145" priority="1334" operator="equal">
      <formula>"Muy Alta"</formula>
    </cfRule>
    <cfRule type="cellIs" dxfId="1144" priority="1335" operator="equal">
      <formula>"Alta"</formula>
    </cfRule>
    <cfRule type="cellIs" dxfId="1143" priority="1336" operator="equal">
      <formula>"Media"</formula>
    </cfRule>
    <cfRule type="cellIs" dxfId="1142" priority="1337" operator="equal">
      <formula>"Baja"</formula>
    </cfRule>
    <cfRule type="cellIs" dxfId="1141" priority="1338" operator="equal">
      <formula>"Muy Baja"</formula>
    </cfRule>
  </conditionalFormatting>
  <conditionalFormatting sqref="AX81:AY81">
    <cfRule type="cellIs" dxfId="1140" priority="1330" operator="equal">
      <formula>"Catastrófico"</formula>
    </cfRule>
    <cfRule type="cellIs" dxfId="1139" priority="1331" operator="equal">
      <formula>"Alto"</formula>
    </cfRule>
    <cfRule type="cellIs" dxfId="1138" priority="1332" operator="equal">
      <formula>"Moderado"</formula>
    </cfRule>
    <cfRule type="cellIs" dxfId="1137" priority="1333" operator="equal">
      <formula>"Bajo"</formula>
    </cfRule>
  </conditionalFormatting>
  <conditionalFormatting sqref="AV81">
    <cfRule type="cellIs" dxfId="1136" priority="1325" operator="equal">
      <formula>"Catastrófico"</formula>
    </cfRule>
    <cfRule type="cellIs" dxfId="1135" priority="1326" operator="equal">
      <formula>"Mayor"</formula>
    </cfRule>
    <cfRule type="cellIs" dxfId="1134" priority="1327" operator="equal">
      <formula>"Moderado"</formula>
    </cfRule>
    <cfRule type="cellIs" dxfId="1133" priority="1328" operator="equal">
      <formula>"Menor"</formula>
    </cfRule>
    <cfRule type="cellIs" dxfId="1132" priority="1329" operator="equal">
      <formula>"Leve"</formula>
    </cfRule>
  </conditionalFormatting>
  <conditionalFormatting sqref="AC80">
    <cfRule type="cellIs" dxfId="1131" priority="1275" operator="equal">
      <formula>"Catastrófico"</formula>
    </cfRule>
    <cfRule type="cellIs" dxfId="1130" priority="1276" operator="equal">
      <formula>"Mayor"</formula>
    </cfRule>
    <cfRule type="cellIs" dxfId="1129" priority="1277" operator="equal">
      <formula>"Moderado"</formula>
    </cfRule>
    <cfRule type="cellIs" dxfId="1128" priority="1278" operator="equal">
      <formula>"Menor"</formula>
    </cfRule>
    <cfRule type="cellIs" dxfId="1127" priority="1279" operator="equal">
      <formula>"Leve"</formula>
    </cfRule>
  </conditionalFormatting>
  <conditionalFormatting sqref="AE80">
    <cfRule type="cellIs" dxfId="1126" priority="1271" operator="equal">
      <formula>"Extremo"</formula>
    </cfRule>
    <cfRule type="cellIs" dxfId="1125" priority="1272" operator="equal">
      <formula>"Alto"</formula>
    </cfRule>
    <cfRule type="cellIs" dxfId="1124" priority="1273" operator="equal">
      <formula>"Moderado"</formula>
    </cfRule>
    <cfRule type="cellIs" dxfId="1123" priority="1274" operator="equal">
      <formula>"Bajo"</formula>
    </cfRule>
  </conditionalFormatting>
  <conditionalFormatting sqref="AC81">
    <cfRule type="cellIs" dxfId="1122" priority="1239" operator="equal">
      <formula>"Catastrófico"</formula>
    </cfRule>
    <cfRule type="cellIs" dxfId="1121" priority="1240" operator="equal">
      <formula>"Mayor"</formula>
    </cfRule>
    <cfRule type="cellIs" dxfId="1120" priority="1241" operator="equal">
      <formula>"Moderado"</formula>
    </cfRule>
    <cfRule type="cellIs" dxfId="1119" priority="1242" operator="equal">
      <formula>"Menor"</formula>
    </cfRule>
    <cfRule type="cellIs" dxfId="1118" priority="1243" operator="equal">
      <formula>"Leve"</formula>
    </cfRule>
  </conditionalFormatting>
  <conditionalFormatting sqref="AE81">
    <cfRule type="cellIs" dxfId="1117" priority="1235" operator="equal">
      <formula>"Extremo"</formula>
    </cfRule>
    <cfRule type="cellIs" dxfId="1116" priority="1236" operator="equal">
      <formula>"Alto"</formula>
    </cfRule>
    <cfRule type="cellIs" dxfId="1115" priority="1237" operator="equal">
      <formula>"Moderado"</formula>
    </cfRule>
    <cfRule type="cellIs" dxfId="1114" priority="1238" operator="equal">
      <formula>"Bajo"</formula>
    </cfRule>
  </conditionalFormatting>
  <conditionalFormatting sqref="Y82">
    <cfRule type="cellIs" dxfId="1113" priority="1225" operator="equal">
      <formula>"Muy Alta"</formula>
    </cfRule>
    <cfRule type="cellIs" dxfId="1112" priority="1226" operator="equal">
      <formula>"Alta"</formula>
    </cfRule>
    <cfRule type="cellIs" dxfId="1111" priority="1227" operator="equal">
      <formula>"Media"</formula>
    </cfRule>
    <cfRule type="cellIs" dxfId="1110" priority="1228" operator="equal">
      <formula>"Baja"</formula>
    </cfRule>
    <cfRule type="cellIs" dxfId="1109" priority="1229" operator="equal">
      <formula>"Muy Baja"</formula>
    </cfRule>
  </conditionalFormatting>
  <conditionalFormatting sqref="AT82">
    <cfRule type="cellIs" dxfId="1108" priority="1216" operator="equal">
      <formula>"Muy Alta"</formula>
    </cfRule>
    <cfRule type="cellIs" dxfId="1107" priority="1217" operator="equal">
      <formula>"Alta"</formula>
    </cfRule>
    <cfRule type="cellIs" dxfId="1106" priority="1218" operator="equal">
      <formula>"Media"</formula>
    </cfRule>
    <cfRule type="cellIs" dxfId="1105" priority="1219" operator="equal">
      <formula>"Baja"</formula>
    </cfRule>
    <cfRule type="cellIs" dxfId="1104" priority="1220" operator="equal">
      <formula>"Muy Baja"</formula>
    </cfRule>
  </conditionalFormatting>
  <conditionalFormatting sqref="AX82:AY82">
    <cfRule type="cellIs" dxfId="1103" priority="1212" operator="equal">
      <formula>"Catastrófico"</formula>
    </cfRule>
    <cfRule type="cellIs" dxfId="1102" priority="1213" operator="equal">
      <formula>"Alto"</formula>
    </cfRule>
    <cfRule type="cellIs" dxfId="1101" priority="1214" operator="equal">
      <formula>"Moderado"</formula>
    </cfRule>
    <cfRule type="cellIs" dxfId="1100" priority="1215" operator="equal">
      <formula>"Bajo"</formula>
    </cfRule>
  </conditionalFormatting>
  <conditionalFormatting sqref="AV82">
    <cfRule type="cellIs" dxfId="1099" priority="1207" operator="equal">
      <formula>"Catastrófico"</formula>
    </cfRule>
    <cfRule type="cellIs" dxfId="1098" priority="1208" operator="equal">
      <formula>"Mayor"</formula>
    </cfRule>
    <cfRule type="cellIs" dxfId="1097" priority="1209" operator="equal">
      <formula>"Moderado"</formula>
    </cfRule>
    <cfRule type="cellIs" dxfId="1096" priority="1210" operator="equal">
      <formula>"Menor"</formula>
    </cfRule>
    <cfRule type="cellIs" dxfId="1095" priority="1211" operator="equal">
      <formula>"Leve"</formula>
    </cfRule>
  </conditionalFormatting>
  <conditionalFormatting sqref="AC82">
    <cfRule type="cellIs" dxfId="1094" priority="1202" operator="equal">
      <formula>"Catastrófico"</formula>
    </cfRule>
    <cfRule type="cellIs" dxfId="1093" priority="1203" operator="equal">
      <formula>"Mayor"</formula>
    </cfRule>
    <cfRule type="cellIs" dxfId="1092" priority="1204" operator="equal">
      <formula>"Moderado"</formula>
    </cfRule>
    <cfRule type="cellIs" dxfId="1091" priority="1205" operator="equal">
      <formula>"Menor"</formula>
    </cfRule>
    <cfRule type="cellIs" dxfId="1090" priority="1206" operator="equal">
      <formula>"Leve"</formula>
    </cfRule>
  </conditionalFormatting>
  <conditionalFormatting sqref="AE82">
    <cfRule type="cellIs" dxfId="1089" priority="1198" operator="equal">
      <formula>"Extremo"</formula>
    </cfRule>
    <cfRule type="cellIs" dxfId="1088" priority="1199" operator="equal">
      <formula>"Alto"</formula>
    </cfRule>
    <cfRule type="cellIs" dxfId="1087" priority="1200" operator="equal">
      <formula>"Moderado"</formula>
    </cfRule>
    <cfRule type="cellIs" dxfId="1086" priority="1201" operator="equal">
      <formula>"Bajo"</formula>
    </cfRule>
  </conditionalFormatting>
  <conditionalFormatting sqref="Y83">
    <cfRule type="cellIs" dxfId="1085" priority="1188" operator="equal">
      <formula>"Muy Alta"</formula>
    </cfRule>
    <cfRule type="cellIs" dxfId="1084" priority="1189" operator="equal">
      <formula>"Alta"</formula>
    </cfRule>
    <cfRule type="cellIs" dxfId="1083" priority="1190" operator="equal">
      <formula>"Media"</formula>
    </cfRule>
    <cfRule type="cellIs" dxfId="1082" priority="1191" operator="equal">
      <formula>"Baja"</formula>
    </cfRule>
    <cfRule type="cellIs" dxfId="1081" priority="1192" operator="equal">
      <formula>"Muy Baja"</formula>
    </cfRule>
  </conditionalFormatting>
  <conditionalFormatting sqref="AT83">
    <cfRule type="cellIs" dxfId="1080" priority="1179" operator="equal">
      <formula>"Muy Alta"</formula>
    </cfRule>
    <cfRule type="cellIs" dxfId="1079" priority="1180" operator="equal">
      <formula>"Alta"</formula>
    </cfRule>
    <cfRule type="cellIs" dxfId="1078" priority="1181" operator="equal">
      <formula>"Media"</formula>
    </cfRule>
    <cfRule type="cellIs" dxfId="1077" priority="1182" operator="equal">
      <formula>"Baja"</formula>
    </cfRule>
    <cfRule type="cellIs" dxfId="1076" priority="1183" operator="equal">
      <formula>"Muy Baja"</formula>
    </cfRule>
  </conditionalFormatting>
  <conditionalFormatting sqref="AV83">
    <cfRule type="cellIs" dxfId="1075" priority="1174" operator="equal">
      <formula>"Catastrófico"</formula>
    </cfRule>
    <cfRule type="cellIs" dxfId="1074" priority="1175" operator="equal">
      <formula>"Mayor"</formula>
    </cfRule>
    <cfRule type="cellIs" dxfId="1073" priority="1176" operator="equal">
      <formula>"Moderado"</formula>
    </cfRule>
    <cfRule type="cellIs" dxfId="1072" priority="1177" operator="equal">
      <formula>"Menor"</formula>
    </cfRule>
    <cfRule type="cellIs" dxfId="1071" priority="1178" operator="equal">
      <formula>"Leve"</formula>
    </cfRule>
  </conditionalFormatting>
  <conditionalFormatting sqref="AX83:AY83">
    <cfRule type="cellIs" dxfId="1070" priority="1170" operator="equal">
      <formula>"Catastrófico"</formula>
    </cfRule>
    <cfRule type="cellIs" dxfId="1069" priority="1171" operator="equal">
      <formula>"Alto"</formula>
    </cfRule>
    <cfRule type="cellIs" dxfId="1068" priority="1172" operator="equal">
      <formula>"Moderado"</formula>
    </cfRule>
    <cfRule type="cellIs" dxfId="1067" priority="1173" operator="equal">
      <formula>"Bajo"</formula>
    </cfRule>
  </conditionalFormatting>
  <conditionalFormatting sqref="AC83">
    <cfRule type="cellIs" dxfId="1066" priority="1165" operator="equal">
      <formula>"Catastrófico"</formula>
    </cfRule>
    <cfRule type="cellIs" dxfId="1065" priority="1166" operator="equal">
      <formula>"Mayor"</formula>
    </cfRule>
    <cfRule type="cellIs" dxfId="1064" priority="1167" operator="equal">
      <formula>"Moderado"</formula>
    </cfRule>
    <cfRule type="cellIs" dxfId="1063" priority="1168" operator="equal">
      <formula>"Menor"</formula>
    </cfRule>
    <cfRule type="cellIs" dxfId="1062" priority="1169" operator="equal">
      <formula>"Leve"</formula>
    </cfRule>
  </conditionalFormatting>
  <conditionalFormatting sqref="AE83">
    <cfRule type="cellIs" dxfId="1061" priority="1161" operator="equal">
      <formula>"Extremo"</formula>
    </cfRule>
    <cfRule type="cellIs" dxfId="1060" priority="1162" operator="equal">
      <formula>"Alto"</formula>
    </cfRule>
    <cfRule type="cellIs" dxfId="1059" priority="1163" operator="equal">
      <formula>"Moderado"</formula>
    </cfRule>
    <cfRule type="cellIs" dxfId="1058" priority="1164" operator="equal">
      <formula>"Bajo"</formula>
    </cfRule>
  </conditionalFormatting>
  <conditionalFormatting sqref="AC84">
    <cfRule type="cellIs" dxfId="1057" priority="1156" operator="equal">
      <formula>"Catastrófico"</formula>
    </cfRule>
    <cfRule type="cellIs" dxfId="1056" priority="1157" operator="equal">
      <formula>"Mayor"</formula>
    </cfRule>
    <cfRule type="cellIs" dxfId="1055" priority="1158" operator="equal">
      <formula>"Moderado"</formula>
    </cfRule>
    <cfRule type="cellIs" dxfId="1054" priority="1159" operator="equal">
      <formula>"Menor"</formula>
    </cfRule>
    <cfRule type="cellIs" dxfId="1053" priority="1160" operator="equal">
      <formula>"Leve"</formula>
    </cfRule>
  </conditionalFormatting>
  <conditionalFormatting sqref="Y84">
    <cfRule type="cellIs" dxfId="1052" priority="1151" operator="equal">
      <formula>"Muy Alta"</formula>
    </cfRule>
    <cfRule type="cellIs" dxfId="1051" priority="1152" operator="equal">
      <formula>"Alta"</formula>
    </cfRule>
    <cfRule type="cellIs" dxfId="1050" priority="1153" operator="equal">
      <formula>"Media"</formula>
    </cfRule>
    <cfRule type="cellIs" dxfId="1049" priority="1154" operator="equal">
      <formula>"Baja"</formula>
    </cfRule>
    <cfRule type="cellIs" dxfId="1048" priority="1155" operator="equal">
      <formula>"Muy Baja"</formula>
    </cfRule>
  </conditionalFormatting>
  <conditionalFormatting sqref="AE84">
    <cfRule type="cellIs" dxfId="1047" priority="1147" operator="equal">
      <formula>"Extremo"</formula>
    </cfRule>
    <cfRule type="cellIs" dxfId="1046" priority="1148" operator="equal">
      <formula>"Alto"</formula>
    </cfRule>
    <cfRule type="cellIs" dxfId="1045" priority="1149" operator="equal">
      <formula>"Moderado"</formula>
    </cfRule>
    <cfRule type="cellIs" dxfId="1044" priority="1150" operator="equal">
      <formula>"Bajo"</formula>
    </cfRule>
  </conditionalFormatting>
  <conditionalFormatting sqref="AT84">
    <cfRule type="cellIs" dxfId="1043" priority="1142" operator="equal">
      <formula>"Muy Alta"</formula>
    </cfRule>
    <cfRule type="cellIs" dxfId="1042" priority="1143" operator="equal">
      <formula>"Alta"</formula>
    </cfRule>
    <cfRule type="cellIs" dxfId="1041" priority="1144" operator="equal">
      <formula>"Media"</formula>
    </cfRule>
    <cfRule type="cellIs" dxfId="1040" priority="1145" operator="equal">
      <formula>"Baja"</formula>
    </cfRule>
    <cfRule type="cellIs" dxfId="1039" priority="1146" operator="equal">
      <formula>"Muy Baja"</formula>
    </cfRule>
  </conditionalFormatting>
  <conditionalFormatting sqref="AV84">
    <cfRule type="cellIs" dxfId="1038" priority="1137" operator="equal">
      <formula>"Catastrófico"</formula>
    </cfRule>
    <cfRule type="cellIs" dxfId="1037" priority="1138" operator="equal">
      <formula>"Mayor"</formula>
    </cfRule>
    <cfRule type="cellIs" dxfId="1036" priority="1139" operator="equal">
      <formula>"Moderado"</formula>
    </cfRule>
    <cfRule type="cellIs" dxfId="1035" priority="1140" operator="equal">
      <formula>"Menor"</formula>
    </cfRule>
    <cfRule type="cellIs" dxfId="1034" priority="1141" operator="equal">
      <formula>"Leve"</formula>
    </cfRule>
  </conditionalFormatting>
  <conditionalFormatting sqref="AX84:AY84">
    <cfRule type="cellIs" dxfId="1033" priority="1133" operator="equal">
      <formula>"Catastrófico"</formula>
    </cfRule>
    <cfRule type="cellIs" dxfId="1032" priority="1134" operator="equal">
      <formula>"Alto"</formula>
    </cfRule>
    <cfRule type="cellIs" dxfId="1031" priority="1135" operator="equal">
      <formula>"Moderado"</formula>
    </cfRule>
    <cfRule type="cellIs" dxfId="1030" priority="1136" operator="equal">
      <formula>"Bajo"</formula>
    </cfRule>
  </conditionalFormatting>
  <conditionalFormatting sqref="Y85">
    <cfRule type="cellIs" dxfId="1029" priority="1123" operator="equal">
      <formula>"Muy Alta"</formula>
    </cfRule>
    <cfRule type="cellIs" dxfId="1028" priority="1124" operator="equal">
      <formula>"Alta"</formula>
    </cfRule>
    <cfRule type="cellIs" dxfId="1027" priority="1125" operator="equal">
      <formula>"Media"</formula>
    </cfRule>
    <cfRule type="cellIs" dxfId="1026" priority="1126" operator="equal">
      <formula>"Baja"</formula>
    </cfRule>
    <cfRule type="cellIs" dxfId="1025" priority="1127" operator="equal">
      <formula>"Muy Baja"</formula>
    </cfRule>
  </conditionalFormatting>
  <conditionalFormatting sqref="AT85">
    <cfRule type="cellIs" dxfId="1024" priority="1114" operator="equal">
      <formula>"Muy Alta"</formula>
    </cfRule>
    <cfRule type="cellIs" dxfId="1023" priority="1115" operator="equal">
      <formula>"Alta"</formula>
    </cfRule>
    <cfRule type="cellIs" dxfId="1022" priority="1116" operator="equal">
      <formula>"Media"</formula>
    </cfRule>
    <cfRule type="cellIs" dxfId="1021" priority="1117" operator="equal">
      <formula>"Baja"</formula>
    </cfRule>
    <cfRule type="cellIs" dxfId="1020" priority="1118" operator="equal">
      <formula>"Muy Baja"</formula>
    </cfRule>
  </conditionalFormatting>
  <conditionalFormatting sqref="AV85">
    <cfRule type="cellIs" dxfId="1019" priority="1109" operator="equal">
      <formula>"Catastrófico"</formula>
    </cfRule>
    <cfRule type="cellIs" dxfId="1018" priority="1110" operator="equal">
      <formula>"Mayor"</formula>
    </cfRule>
    <cfRule type="cellIs" dxfId="1017" priority="1111" operator="equal">
      <formula>"Moderado"</formula>
    </cfRule>
    <cfRule type="cellIs" dxfId="1016" priority="1112" operator="equal">
      <formula>"Menor"</formula>
    </cfRule>
    <cfRule type="cellIs" dxfId="1015" priority="1113" operator="equal">
      <formula>"Leve"</formula>
    </cfRule>
  </conditionalFormatting>
  <conditionalFormatting sqref="AX85:AY85">
    <cfRule type="cellIs" dxfId="1014" priority="1105" operator="equal">
      <formula>"Catastrófico"</formula>
    </cfRule>
    <cfRule type="cellIs" dxfId="1013" priority="1106" operator="equal">
      <formula>"Alto"</formula>
    </cfRule>
    <cfRule type="cellIs" dxfId="1012" priority="1107" operator="equal">
      <formula>"Moderado"</formula>
    </cfRule>
    <cfRule type="cellIs" dxfId="1011" priority="1108" operator="equal">
      <formula>"Bajo"</formula>
    </cfRule>
  </conditionalFormatting>
  <conditionalFormatting sqref="AC85">
    <cfRule type="cellIs" dxfId="1010" priority="1100" operator="equal">
      <formula>"Catastrófico"</formula>
    </cfRule>
    <cfRule type="cellIs" dxfId="1009" priority="1101" operator="equal">
      <formula>"Mayor"</formula>
    </cfRule>
    <cfRule type="cellIs" dxfId="1008" priority="1102" operator="equal">
      <formula>"Moderado"</formula>
    </cfRule>
    <cfRule type="cellIs" dxfId="1007" priority="1103" operator="equal">
      <formula>"Menor"</formula>
    </cfRule>
    <cfRule type="cellIs" dxfId="1006" priority="1104" operator="equal">
      <formula>"Leve"</formula>
    </cfRule>
  </conditionalFormatting>
  <conditionalFormatting sqref="AE85">
    <cfRule type="cellIs" dxfId="1005" priority="1096" operator="equal">
      <formula>"Extremo"</formula>
    </cfRule>
    <cfRule type="cellIs" dxfId="1004" priority="1097" operator="equal">
      <formula>"Alto"</formula>
    </cfRule>
    <cfRule type="cellIs" dxfId="1003" priority="1098" operator="equal">
      <formula>"Moderado"</formula>
    </cfRule>
    <cfRule type="cellIs" dxfId="1002" priority="1099" operator="equal">
      <formula>"Bajo"</formula>
    </cfRule>
  </conditionalFormatting>
  <conditionalFormatting sqref="AC86">
    <cfRule type="cellIs" dxfId="1001" priority="1091" operator="equal">
      <formula>"Catastrófico"</formula>
    </cfRule>
    <cfRule type="cellIs" dxfId="1000" priority="1092" operator="equal">
      <formula>"Mayor"</formula>
    </cfRule>
    <cfRule type="cellIs" dxfId="999" priority="1093" operator="equal">
      <formula>"Moderado"</formula>
    </cfRule>
    <cfRule type="cellIs" dxfId="998" priority="1094" operator="equal">
      <formula>"Menor"</formula>
    </cfRule>
    <cfRule type="cellIs" dxfId="997" priority="1095" operator="equal">
      <formula>"Leve"</formula>
    </cfRule>
  </conditionalFormatting>
  <conditionalFormatting sqref="Y86">
    <cfRule type="cellIs" dxfId="996" priority="1086" operator="equal">
      <formula>"Muy Alta"</formula>
    </cfRule>
    <cfRule type="cellIs" dxfId="995" priority="1087" operator="equal">
      <formula>"Alta"</formula>
    </cfRule>
    <cfRule type="cellIs" dxfId="994" priority="1088" operator="equal">
      <formula>"Media"</formula>
    </cfRule>
    <cfRule type="cellIs" dxfId="993" priority="1089" operator="equal">
      <formula>"Baja"</formula>
    </cfRule>
    <cfRule type="cellIs" dxfId="992" priority="1090" operator="equal">
      <formula>"Muy Baja"</formula>
    </cfRule>
  </conditionalFormatting>
  <conditionalFormatting sqref="AE86">
    <cfRule type="cellIs" dxfId="991" priority="1082" operator="equal">
      <formula>"Extremo"</formula>
    </cfRule>
    <cfRule type="cellIs" dxfId="990" priority="1083" operator="equal">
      <formula>"Alto"</formula>
    </cfRule>
    <cfRule type="cellIs" dxfId="989" priority="1084" operator="equal">
      <formula>"Moderado"</formula>
    </cfRule>
    <cfRule type="cellIs" dxfId="988" priority="1085" operator="equal">
      <formula>"Bajo"</formula>
    </cfRule>
  </conditionalFormatting>
  <conditionalFormatting sqref="AT86">
    <cfRule type="cellIs" dxfId="987" priority="1077" operator="equal">
      <formula>"Muy Alta"</formula>
    </cfRule>
    <cfRule type="cellIs" dxfId="986" priority="1078" operator="equal">
      <formula>"Alta"</formula>
    </cfRule>
    <cfRule type="cellIs" dxfId="985" priority="1079" operator="equal">
      <formula>"Media"</formula>
    </cfRule>
    <cfRule type="cellIs" dxfId="984" priority="1080" operator="equal">
      <formula>"Baja"</formula>
    </cfRule>
    <cfRule type="cellIs" dxfId="983" priority="1081" operator="equal">
      <formula>"Muy Baja"</formula>
    </cfRule>
  </conditionalFormatting>
  <conditionalFormatting sqref="AV86">
    <cfRule type="cellIs" dxfId="982" priority="1072" operator="equal">
      <formula>"Catastrófico"</formula>
    </cfRule>
    <cfRule type="cellIs" dxfId="981" priority="1073" operator="equal">
      <formula>"Mayor"</formula>
    </cfRule>
    <cfRule type="cellIs" dxfId="980" priority="1074" operator="equal">
      <formula>"Moderado"</formula>
    </cfRule>
    <cfRule type="cellIs" dxfId="979" priority="1075" operator="equal">
      <formula>"Menor"</formula>
    </cfRule>
    <cfRule type="cellIs" dxfId="978" priority="1076" operator="equal">
      <formula>"Leve"</formula>
    </cfRule>
  </conditionalFormatting>
  <conditionalFormatting sqref="AX86:AY86">
    <cfRule type="cellIs" dxfId="977" priority="1068" operator="equal">
      <formula>"Catastrófico"</formula>
    </cfRule>
    <cfRule type="cellIs" dxfId="976" priority="1069" operator="equal">
      <formula>"Alto"</formula>
    </cfRule>
    <cfRule type="cellIs" dxfId="975" priority="1070" operator="equal">
      <formula>"Moderado"</formula>
    </cfRule>
    <cfRule type="cellIs" dxfId="974" priority="1071" operator="equal">
      <formula>"Bajo"</formula>
    </cfRule>
  </conditionalFormatting>
  <conditionalFormatting sqref="Y87">
    <cfRule type="cellIs" dxfId="973" priority="1058" operator="equal">
      <formula>"Muy Alta"</formula>
    </cfRule>
    <cfRule type="cellIs" dxfId="972" priority="1059" operator="equal">
      <formula>"Alta"</formula>
    </cfRule>
    <cfRule type="cellIs" dxfId="971" priority="1060" operator="equal">
      <formula>"Media"</formula>
    </cfRule>
    <cfRule type="cellIs" dxfId="970" priority="1061" operator="equal">
      <formula>"Baja"</formula>
    </cfRule>
    <cfRule type="cellIs" dxfId="969" priority="1062" operator="equal">
      <formula>"Muy Baja"</formula>
    </cfRule>
  </conditionalFormatting>
  <conditionalFormatting sqref="AT87">
    <cfRule type="cellIs" dxfId="968" priority="1049" operator="equal">
      <formula>"Muy Alta"</formula>
    </cfRule>
    <cfRule type="cellIs" dxfId="967" priority="1050" operator="equal">
      <formula>"Alta"</formula>
    </cfRule>
    <cfRule type="cellIs" dxfId="966" priority="1051" operator="equal">
      <formula>"Media"</formula>
    </cfRule>
    <cfRule type="cellIs" dxfId="965" priority="1052" operator="equal">
      <formula>"Baja"</formula>
    </cfRule>
    <cfRule type="cellIs" dxfId="964" priority="1053" operator="equal">
      <formula>"Muy Baja"</formula>
    </cfRule>
  </conditionalFormatting>
  <conditionalFormatting sqref="AV87">
    <cfRule type="cellIs" dxfId="963" priority="1044" operator="equal">
      <formula>"Catastrófico"</formula>
    </cfRule>
    <cfRule type="cellIs" dxfId="962" priority="1045" operator="equal">
      <formula>"Mayor"</formula>
    </cfRule>
    <cfRule type="cellIs" dxfId="961" priority="1046" operator="equal">
      <formula>"Moderado"</formula>
    </cfRule>
    <cfRule type="cellIs" dxfId="960" priority="1047" operator="equal">
      <formula>"Menor"</formula>
    </cfRule>
    <cfRule type="cellIs" dxfId="959" priority="1048" operator="equal">
      <formula>"Leve"</formula>
    </cfRule>
  </conditionalFormatting>
  <conditionalFormatting sqref="AX87:AY87">
    <cfRule type="cellIs" dxfId="958" priority="1040" operator="equal">
      <formula>"Catastrófico"</formula>
    </cfRule>
    <cfRule type="cellIs" dxfId="957" priority="1041" operator="equal">
      <formula>"Alto"</formula>
    </cfRule>
    <cfRule type="cellIs" dxfId="956" priority="1042" operator="equal">
      <formula>"Moderado"</formula>
    </cfRule>
    <cfRule type="cellIs" dxfId="955" priority="1043" operator="equal">
      <formula>"Bajo"</formula>
    </cfRule>
  </conditionalFormatting>
  <conditionalFormatting sqref="AC87">
    <cfRule type="cellIs" dxfId="954" priority="1035" operator="equal">
      <formula>"Catastrófico"</formula>
    </cfRule>
    <cfRule type="cellIs" dxfId="953" priority="1036" operator="equal">
      <formula>"Mayor"</formula>
    </cfRule>
    <cfRule type="cellIs" dxfId="952" priority="1037" operator="equal">
      <formula>"Moderado"</formula>
    </cfRule>
    <cfRule type="cellIs" dxfId="951" priority="1038" operator="equal">
      <formula>"Menor"</formula>
    </cfRule>
    <cfRule type="cellIs" dxfId="950" priority="1039" operator="equal">
      <formula>"Leve"</formula>
    </cfRule>
  </conditionalFormatting>
  <conditionalFormatting sqref="AE87">
    <cfRule type="cellIs" dxfId="949" priority="1031" operator="equal">
      <formula>"Extremo"</formula>
    </cfRule>
    <cfRule type="cellIs" dxfId="948" priority="1032" operator="equal">
      <formula>"Alto"</formula>
    </cfRule>
    <cfRule type="cellIs" dxfId="947" priority="1033" operator="equal">
      <formula>"Moderado"</formula>
    </cfRule>
    <cfRule type="cellIs" dxfId="946" priority="1034" operator="equal">
      <formula>"Bajo"</formula>
    </cfRule>
  </conditionalFormatting>
  <conditionalFormatting sqref="Y88">
    <cfRule type="cellIs" dxfId="945" priority="1021" operator="equal">
      <formula>"Muy Alta"</formula>
    </cfRule>
    <cfRule type="cellIs" dxfId="944" priority="1022" operator="equal">
      <formula>"Alta"</formula>
    </cfRule>
    <cfRule type="cellIs" dxfId="943" priority="1023" operator="equal">
      <formula>"Media"</formula>
    </cfRule>
    <cfRule type="cellIs" dxfId="942" priority="1024" operator="equal">
      <formula>"Baja"</formula>
    </cfRule>
    <cfRule type="cellIs" dxfId="941" priority="1025" operator="equal">
      <formula>"Muy Baja"</formula>
    </cfRule>
  </conditionalFormatting>
  <conditionalFormatting sqref="AT88">
    <cfRule type="cellIs" dxfId="940" priority="1012" operator="equal">
      <formula>"Muy Alta"</formula>
    </cfRule>
    <cfRule type="cellIs" dxfId="939" priority="1013" operator="equal">
      <formula>"Alta"</formula>
    </cfRule>
    <cfRule type="cellIs" dxfId="938" priority="1014" operator="equal">
      <formula>"Media"</formula>
    </cfRule>
    <cfRule type="cellIs" dxfId="937" priority="1015" operator="equal">
      <formula>"Baja"</formula>
    </cfRule>
    <cfRule type="cellIs" dxfId="936" priority="1016" operator="equal">
      <formula>"Muy Baja"</formula>
    </cfRule>
  </conditionalFormatting>
  <conditionalFormatting sqref="AV88">
    <cfRule type="cellIs" dxfId="935" priority="1007" operator="equal">
      <formula>"Catastrófico"</formula>
    </cfRule>
    <cfRule type="cellIs" dxfId="934" priority="1008" operator="equal">
      <formula>"Mayor"</formula>
    </cfRule>
    <cfRule type="cellIs" dxfId="933" priority="1009" operator="equal">
      <formula>"Moderado"</formula>
    </cfRule>
    <cfRule type="cellIs" dxfId="932" priority="1010" operator="equal">
      <formula>"Menor"</formula>
    </cfRule>
    <cfRule type="cellIs" dxfId="931" priority="1011" operator="equal">
      <formula>"Leve"</formula>
    </cfRule>
  </conditionalFormatting>
  <conditionalFormatting sqref="AX88:AY88">
    <cfRule type="cellIs" dxfId="930" priority="1003" operator="equal">
      <formula>"Catastrófico"</formula>
    </cfRule>
    <cfRule type="cellIs" dxfId="929" priority="1004" operator="equal">
      <formula>"Alto"</formula>
    </cfRule>
    <cfRule type="cellIs" dxfId="928" priority="1005" operator="equal">
      <formula>"Moderado"</formula>
    </cfRule>
    <cfRule type="cellIs" dxfId="927" priority="1006" operator="equal">
      <formula>"Bajo"</formula>
    </cfRule>
  </conditionalFormatting>
  <conditionalFormatting sqref="AC88">
    <cfRule type="cellIs" dxfId="926" priority="998" operator="equal">
      <formula>"Catastrófico"</formula>
    </cfRule>
    <cfRule type="cellIs" dxfId="925" priority="999" operator="equal">
      <formula>"Mayor"</formula>
    </cfRule>
    <cfRule type="cellIs" dxfId="924" priority="1000" operator="equal">
      <formula>"Moderado"</formula>
    </cfRule>
    <cfRule type="cellIs" dxfId="923" priority="1001" operator="equal">
      <formula>"Menor"</formula>
    </cfRule>
    <cfRule type="cellIs" dxfId="922" priority="1002" operator="equal">
      <formula>"Leve"</formula>
    </cfRule>
  </conditionalFormatting>
  <conditionalFormatting sqref="AE88">
    <cfRule type="cellIs" dxfId="921" priority="994" operator="equal">
      <formula>"Extremo"</formula>
    </cfRule>
    <cfRule type="cellIs" dxfId="920" priority="995" operator="equal">
      <formula>"Alto"</formula>
    </cfRule>
    <cfRule type="cellIs" dxfId="919" priority="996" operator="equal">
      <formula>"Moderado"</formula>
    </cfRule>
    <cfRule type="cellIs" dxfId="918" priority="997" operator="equal">
      <formula>"Bajo"</formula>
    </cfRule>
  </conditionalFormatting>
  <conditionalFormatting sqref="Y89">
    <cfRule type="cellIs" dxfId="917" priority="966" operator="equal">
      <formula>"Muy Alta"</formula>
    </cfRule>
  </conditionalFormatting>
  <conditionalFormatting sqref="Y89">
    <cfRule type="cellIs" dxfId="916" priority="967" operator="equal">
      <formula>"Alta"</formula>
    </cfRule>
  </conditionalFormatting>
  <conditionalFormatting sqref="Y89">
    <cfRule type="cellIs" dxfId="915" priority="968" operator="equal">
      <formula>"Media"</formula>
    </cfRule>
  </conditionalFormatting>
  <conditionalFormatting sqref="Y89">
    <cfRule type="cellIs" dxfId="914" priority="969" operator="equal">
      <formula>"Baja"</formula>
    </cfRule>
  </conditionalFormatting>
  <conditionalFormatting sqref="Y89">
    <cfRule type="cellIs" dxfId="913" priority="970" operator="equal">
      <formula>"Muy Baja"</formula>
    </cfRule>
  </conditionalFormatting>
  <conditionalFormatting sqref="AC89">
    <cfRule type="cellIs" dxfId="912" priority="971" operator="equal">
      <formula>"Catastrófico"</formula>
    </cfRule>
  </conditionalFormatting>
  <conditionalFormatting sqref="AC89">
    <cfRule type="cellIs" dxfId="911" priority="972" operator="equal">
      <formula>"Mayor"</formula>
    </cfRule>
  </conditionalFormatting>
  <conditionalFormatting sqref="AC89">
    <cfRule type="cellIs" dxfId="910" priority="973" operator="equal">
      <formula>"Moderado"</formula>
    </cfRule>
  </conditionalFormatting>
  <conditionalFormatting sqref="AC89">
    <cfRule type="cellIs" dxfId="909" priority="974" operator="equal">
      <formula>"Menor"</formula>
    </cfRule>
  </conditionalFormatting>
  <conditionalFormatting sqref="AC89">
    <cfRule type="cellIs" dxfId="908" priority="975" operator="equal">
      <formula>"Leve"</formula>
    </cfRule>
  </conditionalFormatting>
  <conditionalFormatting sqref="AE89">
    <cfRule type="cellIs" dxfId="907" priority="976" operator="equal">
      <formula>"Extremo"</formula>
    </cfRule>
  </conditionalFormatting>
  <conditionalFormatting sqref="AE89">
    <cfRule type="cellIs" dxfId="906" priority="977" operator="equal">
      <formula>"Alto"</formula>
    </cfRule>
  </conditionalFormatting>
  <conditionalFormatting sqref="AE89">
    <cfRule type="cellIs" dxfId="905" priority="978" operator="equal">
      <formula>"Moderado"</formula>
    </cfRule>
  </conditionalFormatting>
  <conditionalFormatting sqref="AE89">
    <cfRule type="cellIs" dxfId="904" priority="979" operator="equal">
      <formula>"Bajo"</formula>
    </cfRule>
  </conditionalFormatting>
  <conditionalFormatting sqref="AT89">
    <cfRule type="cellIs" dxfId="903" priority="980" operator="equal">
      <formula>"Muy Alta"</formula>
    </cfRule>
  </conditionalFormatting>
  <conditionalFormatting sqref="AT89">
    <cfRule type="cellIs" dxfId="902" priority="981" operator="equal">
      <formula>"Alta"</formula>
    </cfRule>
  </conditionalFormatting>
  <conditionalFormatting sqref="AT89">
    <cfRule type="cellIs" dxfId="901" priority="982" operator="equal">
      <formula>"Media"</formula>
    </cfRule>
  </conditionalFormatting>
  <conditionalFormatting sqref="AT89">
    <cfRule type="cellIs" dxfId="900" priority="983" operator="equal">
      <formula>"Baja"</formula>
    </cfRule>
  </conditionalFormatting>
  <conditionalFormatting sqref="AT89">
    <cfRule type="cellIs" dxfId="899" priority="984" operator="equal">
      <formula>"Muy Baja"</formula>
    </cfRule>
  </conditionalFormatting>
  <conditionalFormatting sqref="AV89">
    <cfRule type="cellIs" dxfId="898" priority="985" operator="equal">
      <formula>"Catastrófico"</formula>
    </cfRule>
  </conditionalFormatting>
  <conditionalFormatting sqref="AV89">
    <cfRule type="cellIs" dxfId="897" priority="986" operator="equal">
      <formula>"Mayor"</formula>
    </cfRule>
  </conditionalFormatting>
  <conditionalFormatting sqref="AV89">
    <cfRule type="cellIs" dxfId="896" priority="987" operator="equal">
      <formula>"Moderado"</formula>
    </cfRule>
  </conditionalFormatting>
  <conditionalFormatting sqref="AV89">
    <cfRule type="cellIs" dxfId="895" priority="988" operator="equal">
      <formula>"Menor"</formula>
    </cfRule>
  </conditionalFormatting>
  <conditionalFormatting sqref="AV89">
    <cfRule type="cellIs" dxfId="894" priority="989" operator="equal">
      <formula>"Leve"</formula>
    </cfRule>
  </conditionalFormatting>
  <conditionalFormatting sqref="AX89:AY89">
    <cfRule type="cellIs" dxfId="893" priority="990" operator="equal">
      <formula>"Catastrófico"</formula>
    </cfRule>
  </conditionalFormatting>
  <conditionalFormatting sqref="AX89:AY89">
    <cfRule type="cellIs" dxfId="892" priority="991" operator="equal">
      <formula>"Alto"</formula>
    </cfRule>
  </conditionalFormatting>
  <conditionalFormatting sqref="AX89:AY89">
    <cfRule type="cellIs" dxfId="891" priority="992" operator="equal">
      <formula>"Moderado"</formula>
    </cfRule>
  </conditionalFormatting>
  <conditionalFormatting sqref="AX89:AY89">
    <cfRule type="cellIs" dxfId="890" priority="993" operator="equal">
      <formula>"Bajo"</formula>
    </cfRule>
  </conditionalFormatting>
  <conditionalFormatting sqref="Y90:Y100">
    <cfRule type="cellIs" dxfId="889" priority="938" operator="equal">
      <formula>"Muy Alta"</formula>
    </cfRule>
  </conditionalFormatting>
  <conditionalFormatting sqref="Y90:Y100">
    <cfRule type="cellIs" dxfId="888" priority="939" operator="equal">
      <formula>"Alta"</formula>
    </cfRule>
  </conditionalFormatting>
  <conditionalFormatting sqref="Y90:Y100">
    <cfRule type="cellIs" dxfId="887" priority="940" operator="equal">
      <formula>"Media"</formula>
    </cfRule>
  </conditionalFormatting>
  <conditionalFormatting sqref="Y90:Y100">
    <cfRule type="cellIs" dxfId="886" priority="941" operator="equal">
      <formula>"Baja"</formula>
    </cfRule>
  </conditionalFormatting>
  <conditionalFormatting sqref="Y90:Y100">
    <cfRule type="cellIs" dxfId="885" priority="942" operator="equal">
      <formula>"Muy Baja"</formula>
    </cfRule>
  </conditionalFormatting>
  <conditionalFormatting sqref="AC93:AC94 AC100">
    <cfRule type="cellIs" dxfId="884" priority="943" operator="equal">
      <formula>"Catastrófico"</formula>
    </cfRule>
  </conditionalFormatting>
  <conditionalFormatting sqref="AC93:AC94 AC100">
    <cfRule type="cellIs" dxfId="883" priority="944" operator="equal">
      <formula>"Mayor"</formula>
    </cfRule>
  </conditionalFormatting>
  <conditionalFormatting sqref="AC93:AC94 AC100">
    <cfRule type="cellIs" dxfId="882" priority="945" operator="equal">
      <formula>"Moderado"</formula>
    </cfRule>
  </conditionalFormatting>
  <conditionalFormatting sqref="AC93:AC94 AC100">
    <cfRule type="cellIs" dxfId="881" priority="946" operator="equal">
      <formula>"Menor"</formula>
    </cfRule>
  </conditionalFormatting>
  <conditionalFormatting sqref="AC93:AC94 AC100">
    <cfRule type="cellIs" dxfId="880" priority="947" operator="equal">
      <formula>"Leve"</formula>
    </cfRule>
  </conditionalFormatting>
  <conditionalFormatting sqref="AE93:AE94 AE100">
    <cfRule type="cellIs" dxfId="879" priority="948" operator="equal">
      <formula>"Extremo"</formula>
    </cfRule>
  </conditionalFormatting>
  <conditionalFormatting sqref="AE93:AE94 AE100">
    <cfRule type="cellIs" dxfId="878" priority="949" operator="equal">
      <formula>"Alto"</formula>
    </cfRule>
  </conditionalFormatting>
  <conditionalFormatting sqref="AE93:AE94 AE100">
    <cfRule type="cellIs" dxfId="877" priority="950" operator="equal">
      <formula>"Moderado"</formula>
    </cfRule>
  </conditionalFormatting>
  <conditionalFormatting sqref="AE93:AE94 AE100">
    <cfRule type="cellIs" dxfId="876" priority="951" operator="equal">
      <formula>"Bajo"</formula>
    </cfRule>
  </conditionalFormatting>
  <conditionalFormatting sqref="AT90:AT100">
    <cfRule type="cellIs" dxfId="875" priority="952" operator="equal">
      <formula>"Muy Alta"</formula>
    </cfRule>
  </conditionalFormatting>
  <conditionalFormatting sqref="AT90:AT100">
    <cfRule type="cellIs" dxfId="874" priority="953" operator="equal">
      <formula>"Alta"</formula>
    </cfRule>
  </conditionalFormatting>
  <conditionalFormatting sqref="AT90:AT100">
    <cfRule type="cellIs" dxfId="873" priority="954" operator="equal">
      <formula>"Media"</formula>
    </cfRule>
  </conditionalFormatting>
  <conditionalFormatting sqref="AT90:AT100">
    <cfRule type="cellIs" dxfId="872" priority="955" operator="equal">
      <formula>"Baja"</formula>
    </cfRule>
  </conditionalFormatting>
  <conditionalFormatting sqref="AT90:AT100">
    <cfRule type="cellIs" dxfId="871" priority="956" operator="equal">
      <formula>"Muy Baja"</formula>
    </cfRule>
  </conditionalFormatting>
  <conditionalFormatting sqref="AV90:AV100">
    <cfRule type="cellIs" dxfId="870" priority="957" operator="equal">
      <formula>"Catastrófico"</formula>
    </cfRule>
  </conditionalFormatting>
  <conditionalFormatting sqref="AV90:AV100">
    <cfRule type="cellIs" dxfId="869" priority="958" operator="equal">
      <formula>"Mayor"</formula>
    </cfRule>
  </conditionalFormatting>
  <conditionalFormatting sqref="AV90:AV100">
    <cfRule type="cellIs" dxfId="868" priority="959" operator="equal">
      <formula>"Moderado"</formula>
    </cfRule>
  </conditionalFormatting>
  <conditionalFormatting sqref="AV90:AV100">
    <cfRule type="cellIs" dxfId="867" priority="960" operator="equal">
      <formula>"Menor"</formula>
    </cfRule>
  </conditionalFormatting>
  <conditionalFormatting sqref="AV90:AV100">
    <cfRule type="cellIs" dxfId="866" priority="961" operator="equal">
      <formula>"Leve"</formula>
    </cfRule>
  </conditionalFormatting>
  <conditionalFormatting sqref="AX90:AY100">
    <cfRule type="cellIs" dxfId="865" priority="962" operator="equal">
      <formula>"Catastrófico"</formula>
    </cfRule>
  </conditionalFormatting>
  <conditionalFormatting sqref="AX90:AY100">
    <cfRule type="cellIs" dxfId="864" priority="963" operator="equal">
      <formula>"Alto"</formula>
    </cfRule>
  </conditionalFormatting>
  <conditionalFormatting sqref="AX90:AY100">
    <cfRule type="cellIs" dxfId="863" priority="964" operator="equal">
      <formula>"Moderado"</formula>
    </cfRule>
  </conditionalFormatting>
  <conditionalFormatting sqref="AX90:AY100">
    <cfRule type="cellIs" dxfId="862" priority="965" operator="equal">
      <formula>"Bajo"</formula>
    </cfRule>
  </conditionalFormatting>
  <conditionalFormatting sqref="AC91">
    <cfRule type="cellIs" dxfId="861" priority="933" operator="equal">
      <formula>"Catastrófico"</formula>
    </cfRule>
    <cfRule type="cellIs" dxfId="860" priority="934" operator="equal">
      <formula>"Mayor"</formula>
    </cfRule>
    <cfRule type="cellIs" dxfId="859" priority="935" operator="equal">
      <formula>"Moderado"</formula>
    </cfRule>
    <cfRule type="cellIs" dxfId="858" priority="936" operator="equal">
      <formula>"Menor"</formula>
    </cfRule>
    <cfRule type="cellIs" dxfId="857" priority="937" operator="equal">
      <formula>"Leve"</formula>
    </cfRule>
  </conditionalFormatting>
  <conditionalFormatting sqref="AE91">
    <cfRule type="cellIs" dxfId="856" priority="929" operator="equal">
      <formula>"Extremo"</formula>
    </cfRule>
    <cfRule type="cellIs" dxfId="855" priority="930" operator="equal">
      <formula>"Alto"</formula>
    </cfRule>
    <cfRule type="cellIs" dxfId="854" priority="931" operator="equal">
      <formula>"Moderado"</formula>
    </cfRule>
    <cfRule type="cellIs" dxfId="853" priority="932" operator="equal">
      <formula>"Bajo"</formula>
    </cfRule>
  </conditionalFormatting>
  <conditionalFormatting sqref="AC90">
    <cfRule type="cellIs" dxfId="852" priority="924" operator="equal">
      <formula>"Catastrófico"</formula>
    </cfRule>
    <cfRule type="cellIs" dxfId="851" priority="925" operator="equal">
      <formula>"Mayor"</formula>
    </cfRule>
    <cfRule type="cellIs" dxfId="850" priority="926" operator="equal">
      <formula>"Moderado"</formula>
    </cfRule>
    <cfRule type="cellIs" dxfId="849" priority="927" operator="equal">
      <formula>"Menor"</formula>
    </cfRule>
    <cfRule type="cellIs" dxfId="848" priority="928" operator="equal">
      <formula>"Leve"</formula>
    </cfRule>
  </conditionalFormatting>
  <conditionalFormatting sqref="AE90">
    <cfRule type="cellIs" dxfId="847" priority="920" operator="equal">
      <formula>"Extremo"</formula>
    </cfRule>
    <cfRule type="cellIs" dxfId="846" priority="921" operator="equal">
      <formula>"Alto"</formula>
    </cfRule>
    <cfRule type="cellIs" dxfId="845" priority="922" operator="equal">
      <formula>"Moderado"</formula>
    </cfRule>
    <cfRule type="cellIs" dxfId="844" priority="923" operator="equal">
      <formula>"Bajo"</formula>
    </cfRule>
  </conditionalFormatting>
  <conditionalFormatting sqref="AC92">
    <cfRule type="cellIs" dxfId="843" priority="915" operator="equal">
      <formula>"Catastrófico"</formula>
    </cfRule>
    <cfRule type="cellIs" dxfId="842" priority="916" operator="equal">
      <formula>"Mayor"</formula>
    </cfRule>
    <cfRule type="cellIs" dxfId="841" priority="917" operator="equal">
      <formula>"Moderado"</formula>
    </cfRule>
    <cfRule type="cellIs" dxfId="840" priority="918" operator="equal">
      <formula>"Menor"</formula>
    </cfRule>
    <cfRule type="cellIs" dxfId="839" priority="919" operator="equal">
      <formula>"Leve"</formula>
    </cfRule>
  </conditionalFormatting>
  <conditionalFormatting sqref="AE92">
    <cfRule type="cellIs" dxfId="838" priority="911" operator="equal">
      <formula>"Extremo"</formula>
    </cfRule>
    <cfRule type="cellIs" dxfId="837" priority="912" operator="equal">
      <formula>"Alto"</formula>
    </cfRule>
    <cfRule type="cellIs" dxfId="836" priority="913" operator="equal">
      <formula>"Moderado"</formula>
    </cfRule>
    <cfRule type="cellIs" dxfId="835" priority="914" operator="equal">
      <formula>"Bajo"</formula>
    </cfRule>
  </conditionalFormatting>
  <conditionalFormatting sqref="AC95">
    <cfRule type="cellIs" dxfId="834" priority="906" operator="equal">
      <formula>"Catastrófico"</formula>
    </cfRule>
    <cfRule type="cellIs" dxfId="833" priority="907" operator="equal">
      <formula>"Mayor"</formula>
    </cfRule>
    <cfRule type="cellIs" dxfId="832" priority="908" operator="equal">
      <formula>"Moderado"</formula>
    </cfRule>
    <cfRule type="cellIs" dxfId="831" priority="909" operator="equal">
      <formula>"Menor"</formula>
    </cfRule>
    <cfRule type="cellIs" dxfId="830" priority="910" operator="equal">
      <formula>"Leve"</formula>
    </cfRule>
  </conditionalFormatting>
  <conditionalFormatting sqref="AE95">
    <cfRule type="cellIs" dxfId="829" priority="902" operator="equal">
      <formula>"Extremo"</formula>
    </cfRule>
    <cfRule type="cellIs" dxfId="828" priority="903" operator="equal">
      <formula>"Alto"</formula>
    </cfRule>
    <cfRule type="cellIs" dxfId="827" priority="904" operator="equal">
      <formula>"Moderado"</formula>
    </cfRule>
    <cfRule type="cellIs" dxfId="826" priority="905" operator="equal">
      <formula>"Bajo"</formula>
    </cfRule>
  </conditionalFormatting>
  <conditionalFormatting sqref="AC96">
    <cfRule type="cellIs" dxfId="825" priority="897" operator="equal">
      <formula>"Catastrófico"</formula>
    </cfRule>
    <cfRule type="cellIs" dxfId="824" priority="898" operator="equal">
      <formula>"Mayor"</formula>
    </cfRule>
    <cfRule type="cellIs" dxfId="823" priority="899" operator="equal">
      <formula>"Moderado"</formula>
    </cfRule>
    <cfRule type="cellIs" dxfId="822" priority="900" operator="equal">
      <formula>"Menor"</formula>
    </cfRule>
    <cfRule type="cellIs" dxfId="821" priority="901" operator="equal">
      <formula>"Leve"</formula>
    </cfRule>
  </conditionalFormatting>
  <conditionalFormatting sqref="AE96">
    <cfRule type="cellIs" dxfId="820" priority="893" operator="equal">
      <formula>"Extremo"</formula>
    </cfRule>
    <cfRule type="cellIs" dxfId="819" priority="894" operator="equal">
      <formula>"Alto"</formula>
    </cfRule>
    <cfRule type="cellIs" dxfId="818" priority="895" operator="equal">
      <formula>"Moderado"</formula>
    </cfRule>
    <cfRule type="cellIs" dxfId="817" priority="896" operator="equal">
      <formula>"Bajo"</formula>
    </cfRule>
  </conditionalFormatting>
  <conditionalFormatting sqref="AC97">
    <cfRule type="cellIs" dxfId="816" priority="888" operator="equal">
      <formula>"Catastrófico"</formula>
    </cfRule>
    <cfRule type="cellIs" dxfId="815" priority="889" operator="equal">
      <formula>"Mayor"</formula>
    </cfRule>
    <cfRule type="cellIs" dxfId="814" priority="890" operator="equal">
      <formula>"Moderado"</formula>
    </cfRule>
    <cfRule type="cellIs" dxfId="813" priority="891" operator="equal">
      <formula>"Menor"</formula>
    </cfRule>
    <cfRule type="cellIs" dxfId="812" priority="892" operator="equal">
      <formula>"Leve"</formula>
    </cfRule>
  </conditionalFormatting>
  <conditionalFormatting sqref="AE97">
    <cfRule type="cellIs" dxfId="811" priority="884" operator="equal">
      <formula>"Extremo"</formula>
    </cfRule>
    <cfRule type="cellIs" dxfId="810" priority="885" operator="equal">
      <formula>"Alto"</formula>
    </cfRule>
    <cfRule type="cellIs" dxfId="809" priority="886" operator="equal">
      <formula>"Moderado"</formula>
    </cfRule>
    <cfRule type="cellIs" dxfId="808" priority="887" operator="equal">
      <formula>"Bajo"</formula>
    </cfRule>
  </conditionalFormatting>
  <conditionalFormatting sqref="AC98">
    <cfRule type="cellIs" dxfId="807" priority="879" operator="equal">
      <formula>"Catastrófico"</formula>
    </cfRule>
    <cfRule type="cellIs" dxfId="806" priority="880" operator="equal">
      <formula>"Mayor"</formula>
    </cfRule>
    <cfRule type="cellIs" dxfId="805" priority="881" operator="equal">
      <formula>"Moderado"</formula>
    </cfRule>
    <cfRule type="cellIs" dxfId="804" priority="882" operator="equal">
      <formula>"Menor"</formula>
    </cfRule>
    <cfRule type="cellIs" dxfId="803" priority="883" operator="equal">
      <formula>"Leve"</formula>
    </cfRule>
  </conditionalFormatting>
  <conditionalFormatting sqref="AE98">
    <cfRule type="cellIs" dxfId="802" priority="875" operator="equal">
      <formula>"Extremo"</formula>
    </cfRule>
    <cfRule type="cellIs" dxfId="801" priority="876" operator="equal">
      <formula>"Alto"</formula>
    </cfRule>
    <cfRule type="cellIs" dxfId="800" priority="877" operator="equal">
      <formula>"Moderado"</formula>
    </cfRule>
    <cfRule type="cellIs" dxfId="799" priority="878" operator="equal">
      <formula>"Bajo"</formula>
    </cfRule>
  </conditionalFormatting>
  <conditionalFormatting sqref="AC99">
    <cfRule type="cellIs" dxfId="798" priority="870" operator="equal">
      <formula>"Catastrófico"</formula>
    </cfRule>
    <cfRule type="cellIs" dxfId="797" priority="871" operator="equal">
      <formula>"Mayor"</formula>
    </cfRule>
    <cfRule type="cellIs" dxfId="796" priority="872" operator="equal">
      <formula>"Moderado"</formula>
    </cfRule>
    <cfRule type="cellIs" dxfId="795" priority="873" operator="equal">
      <formula>"Menor"</formula>
    </cfRule>
    <cfRule type="cellIs" dxfId="794" priority="874" operator="equal">
      <formula>"Leve"</formula>
    </cfRule>
  </conditionalFormatting>
  <conditionalFormatting sqref="AE99">
    <cfRule type="cellIs" dxfId="793" priority="866" operator="equal">
      <formula>"Extremo"</formula>
    </cfRule>
    <cfRule type="cellIs" dxfId="792" priority="867" operator="equal">
      <formula>"Alto"</formula>
    </cfRule>
    <cfRule type="cellIs" dxfId="791" priority="868" operator="equal">
      <formula>"Moderado"</formula>
    </cfRule>
    <cfRule type="cellIs" dxfId="790" priority="869" operator="equal">
      <formula>"Bajo"</formula>
    </cfRule>
  </conditionalFormatting>
  <conditionalFormatting sqref="Y101">
    <cfRule type="cellIs" dxfId="789" priority="861" operator="equal">
      <formula>"Muy Alta"</formula>
    </cfRule>
    <cfRule type="cellIs" dxfId="788" priority="862" operator="equal">
      <formula>"Alta"</formula>
    </cfRule>
    <cfRule type="cellIs" dxfId="787" priority="863" operator="equal">
      <formula>"Media"</formula>
    </cfRule>
    <cfRule type="cellIs" dxfId="786" priority="864" operator="equal">
      <formula>"Baja"</formula>
    </cfRule>
    <cfRule type="cellIs" dxfId="785" priority="865" operator="equal">
      <formula>"Muy Baja"</formula>
    </cfRule>
  </conditionalFormatting>
  <conditionalFormatting sqref="AT101">
    <cfRule type="cellIs" dxfId="784" priority="847" operator="equal">
      <formula>"Muy Alta"</formula>
    </cfRule>
    <cfRule type="cellIs" dxfId="783" priority="848" operator="equal">
      <formula>"Alta"</formula>
    </cfRule>
    <cfRule type="cellIs" dxfId="782" priority="849" operator="equal">
      <formula>"Media"</formula>
    </cfRule>
    <cfRule type="cellIs" dxfId="781" priority="850" operator="equal">
      <formula>"Baja"</formula>
    </cfRule>
    <cfRule type="cellIs" dxfId="780" priority="851" operator="equal">
      <formula>"Muy Baja"</formula>
    </cfRule>
  </conditionalFormatting>
  <conditionalFormatting sqref="AX101:AY101">
    <cfRule type="cellIs" dxfId="779" priority="843" operator="equal">
      <formula>"Catastrófico"</formula>
    </cfRule>
    <cfRule type="cellIs" dxfId="778" priority="844" operator="equal">
      <formula>"Alto"</formula>
    </cfRule>
    <cfRule type="cellIs" dxfId="777" priority="845" operator="equal">
      <formula>"Moderado"</formula>
    </cfRule>
    <cfRule type="cellIs" dxfId="776" priority="846" operator="equal">
      <formula>"Bajo"</formula>
    </cfRule>
  </conditionalFormatting>
  <conditionalFormatting sqref="Y102">
    <cfRule type="cellIs" dxfId="775" priority="838" operator="equal">
      <formula>"Muy Alta"</formula>
    </cfRule>
    <cfRule type="cellIs" dxfId="774" priority="839" operator="equal">
      <formula>"Alta"</formula>
    </cfRule>
    <cfRule type="cellIs" dxfId="773" priority="840" operator="equal">
      <formula>"Media"</formula>
    </cfRule>
    <cfRule type="cellIs" dxfId="772" priority="841" operator="equal">
      <formula>"Baja"</formula>
    </cfRule>
    <cfRule type="cellIs" dxfId="771" priority="842" operator="equal">
      <formula>"Muy Baja"</formula>
    </cfRule>
  </conditionalFormatting>
  <conditionalFormatting sqref="AT102">
    <cfRule type="cellIs" dxfId="770" priority="829" operator="equal">
      <formula>"Muy Alta"</formula>
    </cfRule>
    <cfRule type="cellIs" dxfId="769" priority="830" operator="equal">
      <formula>"Alta"</formula>
    </cfRule>
    <cfRule type="cellIs" dxfId="768" priority="831" operator="equal">
      <formula>"Media"</formula>
    </cfRule>
    <cfRule type="cellIs" dxfId="767" priority="832" operator="equal">
      <formula>"Baja"</formula>
    </cfRule>
    <cfRule type="cellIs" dxfId="766" priority="833" operator="equal">
      <formula>"Muy Baja"</formula>
    </cfRule>
  </conditionalFormatting>
  <conditionalFormatting sqref="AX102:AY102">
    <cfRule type="cellIs" dxfId="765" priority="825" operator="equal">
      <formula>"Catastrófico"</formula>
    </cfRule>
    <cfRule type="cellIs" dxfId="764" priority="826" operator="equal">
      <formula>"Alto"</formula>
    </cfRule>
    <cfRule type="cellIs" dxfId="763" priority="827" operator="equal">
      <formula>"Moderado"</formula>
    </cfRule>
    <cfRule type="cellIs" dxfId="762" priority="828" operator="equal">
      <formula>"Bajo"</formula>
    </cfRule>
  </conditionalFormatting>
  <conditionalFormatting sqref="Y103">
    <cfRule type="cellIs" dxfId="761" priority="820" operator="equal">
      <formula>"Muy Alta"</formula>
    </cfRule>
    <cfRule type="cellIs" dxfId="760" priority="821" operator="equal">
      <formula>"Alta"</formula>
    </cfRule>
    <cfRule type="cellIs" dxfId="759" priority="822" operator="equal">
      <formula>"Media"</formula>
    </cfRule>
    <cfRule type="cellIs" dxfId="758" priority="823" operator="equal">
      <formula>"Baja"</formula>
    </cfRule>
    <cfRule type="cellIs" dxfId="757" priority="824" operator="equal">
      <formula>"Muy Baja"</formula>
    </cfRule>
  </conditionalFormatting>
  <conditionalFormatting sqref="AT103">
    <cfRule type="cellIs" dxfId="756" priority="811" operator="equal">
      <formula>"Muy Alta"</formula>
    </cfRule>
    <cfRule type="cellIs" dxfId="755" priority="812" operator="equal">
      <formula>"Alta"</formula>
    </cfRule>
    <cfRule type="cellIs" dxfId="754" priority="813" operator="equal">
      <formula>"Media"</formula>
    </cfRule>
    <cfRule type="cellIs" dxfId="753" priority="814" operator="equal">
      <formula>"Baja"</formula>
    </cfRule>
    <cfRule type="cellIs" dxfId="752" priority="815" operator="equal">
      <formula>"Muy Baja"</formula>
    </cfRule>
  </conditionalFormatting>
  <conditionalFormatting sqref="AV103">
    <cfRule type="cellIs" dxfId="751" priority="806" operator="equal">
      <formula>"Catastrófico"</formula>
    </cfRule>
    <cfRule type="cellIs" dxfId="750" priority="807" operator="equal">
      <formula>"Mayor"</formula>
    </cfRule>
    <cfRule type="cellIs" dxfId="749" priority="808" operator="equal">
      <formula>"Moderado"</formula>
    </cfRule>
    <cfRule type="cellIs" dxfId="748" priority="809" operator="equal">
      <formula>"Menor"</formula>
    </cfRule>
    <cfRule type="cellIs" dxfId="747" priority="810" operator="equal">
      <formula>"Leve"</formula>
    </cfRule>
  </conditionalFormatting>
  <conditionalFormatting sqref="AX103:AY103">
    <cfRule type="cellIs" dxfId="746" priority="802" operator="equal">
      <formula>"Catastrófico"</formula>
    </cfRule>
    <cfRule type="cellIs" dxfId="745" priority="803" operator="equal">
      <formula>"Alto"</formula>
    </cfRule>
    <cfRule type="cellIs" dxfId="744" priority="804" operator="equal">
      <formula>"Moderado"</formula>
    </cfRule>
    <cfRule type="cellIs" dxfId="743" priority="805" operator="equal">
      <formula>"Bajo"</formula>
    </cfRule>
  </conditionalFormatting>
  <conditionalFormatting sqref="AV101">
    <cfRule type="cellIs" dxfId="742" priority="797" operator="equal">
      <formula>"Catastrófico"</formula>
    </cfRule>
    <cfRule type="cellIs" dxfId="741" priority="798" operator="equal">
      <formula>"Mayor"</formula>
    </cfRule>
    <cfRule type="cellIs" dxfId="740" priority="799" operator="equal">
      <formula>"Moderado"</formula>
    </cfRule>
    <cfRule type="cellIs" dxfId="739" priority="800" operator="equal">
      <formula>"Menor"</formula>
    </cfRule>
    <cfRule type="cellIs" dxfId="738" priority="801" operator="equal">
      <formula>"Leve"</formula>
    </cfRule>
  </conditionalFormatting>
  <conditionalFormatting sqref="AV102">
    <cfRule type="cellIs" dxfId="737" priority="792" operator="equal">
      <formula>"Catastrófico"</formula>
    </cfRule>
    <cfRule type="cellIs" dxfId="736" priority="793" operator="equal">
      <formula>"Mayor"</formula>
    </cfRule>
    <cfRule type="cellIs" dxfId="735" priority="794" operator="equal">
      <formula>"Moderado"</formula>
    </cfRule>
    <cfRule type="cellIs" dxfId="734" priority="795" operator="equal">
      <formula>"Menor"</formula>
    </cfRule>
    <cfRule type="cellIs" dxfId="733" priority="796" operator="equal">
      <formula>"Leve"</formula>
    </cfRule>
  </conditionalFormatting>
  <conditionalFormatting sqref="AT104">
    <cfRule type="cellIs" dxfId="732" priority="787" operator="equal">
      <formula>"Muy Alta"</formula>
    </cfRule>
    <cfRule type="cellIs" dxfId="731" priority="788" operator="equal">
      <formula>"Alta"</formula>
    </cfRule>
    <cfRule type="cellIs" dxfId="730" priority="789" operator="equal">
      <formula>"Media"</formula>
    </cfRule>
    <cfRule type="cellIs" dxfId="729" priority="790" operator="equal">
      <formula>"Baja"</formula>
    </cfRule>
    <cfRule type="cellIs" dxfId="728" priority="791" operator="equal">
      <formula>"Muy Baja"</formula>
    </cfRule>
  </conditionalFormatting>
  <conditionalFormatting sqref="AV104">
    <cfRule type="cellIs" dxfId="727" priority="782" operator="equal">
      <formula>"Catastrófico"</formula>
    </cfRule>
    <cfRule type="cellIs" dxfId="726" priority="783" operator="equal">
      <formula>"Mayor"</formula>
    </cfRule>
    <cfRule type="cellIs" dxfId="725" priority="784" operator="equal">
      <formula>"Moderado"</formula>
    </cfRule>
    <cfRule type="cellIs" dxfId="724" priority="785" operator="equal">
      <formula>"Menor"</formula>
    </cfRule>
    <cfRule type="cellIs" dxfId="723" priority="786" operator="equal">
      <formula>"Leve"</formula>
    </cfRule>
  </conditionalFormatting>
  <conditionalFormatting sqref="AX104:AY104">
    <cfRule type="cellIs" dxfId="722" priority="778" operator="equal">
      <formula>"Catastrófico"</formula>
    </cfRule>
    <cfRule type="cellIs" dxfId="721" priority="779" operator="equal">
      <formula>"Alto"</formula>
    </cfRule>
    <cfRule type="cellIs" dxfId="720" priority="780" operator="equal">
      <formula>"Moderado"</formula>
    </cfRule>
    <cfRule type="cellIs" dxfId="719" priority="781" operator="equal">
      <formula>"Bajo"</formula>
    </cfRule>
  </conditionalFormatting>
  <conditionalFormatting sqref="Y105">
    <cfRule type="cellIs" dxfId="718" priority="768" operator="equal">
      <formula>"Muy Alta"</formula>
    </cfRule>
    <cfRule type="cellIs" dxfId="717" priority="769" operator="equal">
      <formula>"Alta"</formula>
    </cfRule>
    <cfRule type="cellIs" dxfId="716" priority="770" operator="equal">
      <formula>"Media"</formula>
    </cfRule>
    <cfRule type="cellIs" dxfId="715" priority="771" operator="equal">
      <formula>"Baja"</formula>
    </cfRule>
    <cfRule type="cellIs" dxfId="714" priority="772" operator="equal">
      <formula>"Muy Baja"</formula>
    </cfRule>
  </conditionalFormatting>
  <conditionalFormatting sqref="AT105">
    <cfRule type="cellIs" dxfId="713" priority="759" operator="equal">
      <formula>"Muy Alta"</formula>
    </cfRule>
    <cfRule type="cellIs" dxfId="712" priority="760" operator="equal">
      <formula>"Alta"</formula>
    </cfRule>
    <cfRule type="cellIs" dxfId="711" priority="761" operator="equal">
      <formula>"Media"</formula>
    </cfRule>
    <cfRule type="cellIs" dxfId="710" priority="762" operator="equal">
      <formula>"Baja"</formula>
    </cfRule>
    <cfRule type="cellIs" dxfId="709" priority="763" operator="equal">
      <formula>"Muy Baja"</formula>
    </cfRule>
  </conditionalFormatting>
  <conditionalFormatting sqref="AV105">
    <cfRule type="cellIs" dxfId="708" priority="754" operator="equal">
      <formula>"Catastrófico"</formula>
    </cfRule>
    <cfRule type="cellIs" dxfId="707" priority="755" operator="equal">
      <formula>"Mayor"</formula>
    </cfRule>
    <cfRule type="cellIs" dxfId="706" priority="756" operator="equal">
      <formula>"Moderado"</formula>
    </cfRule>
    <cfRule type="cellIs" dxfId="705" priority="757" operator="equal">
      <formula>"Menor"</formula>
    </cfRule>
    <cfRule type="cellIs" dxfId="704" priority="758" operator="equal">
      <formula>"Leve"</formula>
    </cfRule>
  </conditionalFormatting>
  <conditionalFormatting sqref="AX105:AY105">
    <cfRule type="cellIs" dxfId="703" priority="750" operator="equal">
      <formula>"Catastrófico"</formula>
    </cfRule>
    <cfRule type="cellIs" dxfId="702" priority="751" operator="equal">
      <formula>"Alto"</formula>
    </cfRule>
    <cfRule type="cellIs" dxfId="701" priority="752" operator="equal">
      <formula>"Moderado"</formula>
    </cfRule>
    <cfRule type="cellIs" dxfId="700" priority="753" operator="equal">
      <formula>"Bajo"</formula>
    </cfRule>
  </conditionalFormatting>
  <conditionalFormatting sqref="Y106">
    <cfRule type="cellIs" dxfId="699" priority="740" operator="equal">
      <formula>"Muy Alta"</formula>
    </cfRule>
    <cfRule type="cellIs" dxfId="698" priority="741" operator="equal">
      <formula>"Alta"</formula>
    </cfRule>
    <cfRule type="cellIs" dxfId="697" priority="742" operator="equal">
      <formula>"Media"</formula>
    </cfRule>
    <cfRule type="cellIs" dxfId="696" priority="743" operator="equal">
      <formula>"Baja"</formula>
    </cfRule>
    <cfRule type="cellIs" dxfId="695" priority="744" operator="equal">
      <formula>"Muy Baja"</formula>
    </cfRule>
  </conditionalFormatting>
  <conditionalFormatting sqref="AT106">
    <cfRule type="cellIs" dxfId="694" priority="731" operator="equal">
      <formula>"Muy Alta"</formula>
    </cfRule>
    <cfRule type="cellIs" dxfId="693" priority="732" operator="equal">
      <formula>"Alta"</formula>
    </cfRule>
    <cfRule type="cellIs" dxfId="692" priority="733" operator="equal">
      <formula>"Media"</formula>
    </cfRule>
    <cfRule type="cellIs" dxfId="691" priority="734" operator="equal">
      <formula>"Baja"</formula>
    </cfRule>
    <cfRule type="cellIs" dxfId="690" priority="735" operator="equal">
      <formula>"Muy Baja"</formula>
    </cfRule>
  </conditionalFormatting>
  <conditionalFormatting sqref="AV106">
    <cfRule type="cellIs" dxfId="689" priority="726" operator="equal">
      <formula>"Catastrófico"</formula>
    </cfRule>
    <cfRule type="cellIs" dxfId="688" priority="727" operator="equal">
      <formula>"Mayor"</formula>
    </cfRule>
    <cfRule type="cellIs" dxfId="687" priority="728" operator="equal">
      <formula>"Moderado"</formula>
    </cfRule>
    <cfRule type="cellIs" dxfId="686" priority="729" operator="equal">
      <formula>"Menor"</formula>
    </cfRule>
    <cfRule type="cellIs" dxfId="685" priority="730" operator="equal">
      <formula>"Leve"</formula>
    </cfRule>
  </conditionalFormatting>
  <conditionalFormatting sqref="AX106:AY106">
    <cfRule type="cellIs" dxfId="684" priority="722" operator="equal">
      <formula>"Catastrófico"</formula>
    </cfRule>
    <cfRule type="cellIs" dxfId="683" priority="723" operator="equal">
      <formula>"Alto"</formula>
    </cfRule>
    <cfRule type="cellIs" dxfId="682" priority="724" operator="equal">
      <formula>"Moderado"</formula>
    </cfRule>
    <cfRule type="cellIs" dxfId="681" priority="725" operator="equal">
      <formula>"Bajo"</formula>
    </cfRule>
  </conditionalFormatting>
  <conditionalFormatting sqref="Y104">
    <cfRule type="cellIs" dxfId="680" priority="712" operator="equal">
      <formula>"Muy Alta"</formula>
    </cfRule>
    <cfRule type="cellIs" dxfId="679" priority="713" operator="equal">
      <formula>"Alta"</formula>
    </cfRule>
    <cfRule type="cellIs" dxfId="678" priority="714" operator="equal">
      <formula>"Media"</formula>
    </cfRule>
    <cfRule type="cellIs" dxfId="677" priority="715" operator="equal">
      <formula>"Baja"</formula>
    </cfRule>
    <cfRule type="cellIs" dxfId="676" priority="716" operator="equal">
      <formula>"Muy Baja"</formula>
    </cfRule>
  </conditionalFormatting>
  <conditionalFormatting sqref="AC101">
    <cfRule type="cellIs" dxfId="675" priority="703" operator="equal">
      <formula>"Catastrófico"</formula>
    </cfRule>
    <cfRule type="cellIs" dxfId="674" priority="704" operator="equal">
      <formula>"Mayor"</formula>
    </cfRule>
    <cfRule type="cellIs" dxfId="673" priority="705" operator="equal">
      <formula>"Moderado"</formula>
    </cfRule>
    <cfRule type="cellIs" dxfId="672" priority="706" operator="equal">
      <formula>"Menor"</formula>
    </cfRule>
    <cfRule type="cellIs" dxfId="671" priority="707" operator="equal">
      <formula>"Leve"</formula>
    </cfRule>
  </conditionalFormatting>
  <conditionalFormatting sqref="AE101">
    <cfRule type="cellIs" dxfId="670" priority="699" operator="equal">
      <formula>"Extremo"</formula>
    </cfRule>
    <cfRule type="cellIs" dxfId="669" priority="700" operator="equal">
      <formula>"Alto"</formula>
    </cfRule>
    <cfRule type="cellIs" dxfId="668" priority="701" operator="equal">
      <formula>"Moderado"</formula>
    </cfRule>
    <cfRule type="cellIs" dxfId="667" priority="702" operator="equal">
      <formula>"Bajo"</formula>
    </cfRule>
  </conditionalFormatting>
  <conditionalFormatting sqref="AC102">
    <cfRule type="cellIs" dxfId="666" priority="694" operator="equal">
      <formula>"Catastrófico"</formula>
    </cfRule>
    <cfRule type="cellIs" dxfId="665" priority="695" operator="equal">
      <formula>"Mayor"</formula>
    </cfRule>
    <cfRule type="cellIs" dxfId="664" priority="696" operator="equal">
      <formula>"Moderado"</formula>
    </cfRule>
    <cfRule type="cellIs" dxfId="663" priority="697" operator="equal">
      <formula>"Menor"</formula>
    </cfRule>
    <cfRule type="cellIs" dxfId="662" priority="698" operator="equal">
      <formula>"Leve"</formula>
    </cfRule>
  </conditionalFormatting>
  <conditionalFormatting sqref="AE102">
    <cfRule type="cellIs" dxfId="661" priority="690" operator="equal">
      <formula>"Extremo"</formula>
    </cfRule>
    <cfRule type="cellIs" dxfId="660" priority="691" operator="equal">
      <formula>"Alto"</formula>
    </cfRule>
    <cfRule type="cellIs" dxfId="659" priority="692" operator="equal">
      <formula>"Moderado"</formula>
    </cfRule>
    <cfRule type="cellIs" dxfId="658" priority="693" operator="equal">
      <formula>"Bajo"</formula>
    </cfRule>
  </conditionalFormatting>
  <conditionalFormatting sqref="AC105">
    <cfRule type="cellIs" dxfId="657" priority="685" operator="equal">
      <formula>"Catastrófico"</formula>
    </cfRule>
    <cfRule type="cellIs" dxfId="656" priority="686" operator="equal">
      <formula>"Mayor"</formula>
    </cfRule>
    <cfRule type="cellIs" dxfId="655" priority="687" operator="equal">
      <formula>"Moderado"</formula>
    </cfRule>
    <cfRule type="cellIs" dxfId="654" priority="688" operator="equal">
      <formula>"Menor"</formula>
    </cfRule>
    <cfRule type="cellIs" dxfId="653" priority="689" operator="equal">
      <formula>"Leve"</formula>
    </cfRule>
  </conditionalFormatting>
  <conditionalFormatting sqref="AE105">
    <cfRule type="cellIs" dxfId="652" priority="681" operator="equal">
      <formula>"Extremo"</formula>
    </cfRule>
    <cfRule type="cellIs" dxfId="651" priority="682" operator="equal">
      <formula>"Alto"</formula>
    </cfRule>
    <cfRule type="cellIs" dxfId="650" priority="683" operator="equal">
      <formula>"Moderado"</formula>
    </cfRule>
    <cfRule type="cellIs" dxfId="649" priority="684" operator="equal">
      <formula>"Bajo"</formula>
    </cfRule>
  </conditionalFormatting>
  <conditionalFormatting sqref="AC103">
    <cfRule type="cellIs" dxfId="648" priority="676" operator="equal">
      <formula>"Catastrófico"</formula>
    </cfRule>
    <cfRule type="cellIs" dxfId="647" priority="677" operator="equal">
      <formula>"Mayor"</formula>
    </cfRule>
    <cfRule type="cellIs" dxfId="646" priority="678" operator="equal">
      <formula>"Moderado"</formula>
    </cfRule>
    <cfRule type="cellIs" dxfId="645" priority="679" operator="equal">
      <formula>"Menor"</formula>
    </cfRule>
    <cfRule type="cellIs" dxfId="644" priority="680" operator="equal">
      <formula>"Leve"</formula>
    </cfRule>
  </conditionalFormatting>
  <conditionalFormatting sqref="AE103">
    <cfRule type="cellIs" dxfId="643" priority="672" operator="equal">
      <formula>"Extremo"</formula>
    </cfRule>
    <cfRule type="cellIs" dxfId="642" priority="673" operator="equal">
      <formula>"Alto"</formula>
    </cfRule>
    <cfRule type="cellIs" dxfId="641" priority="674" operator="equal">
      <formula>"Moderado"</formula>
    </cfRule>
    <cfRule type="cellIs" dxfId="640" priority="675" operator="equal">
      <formula>"Bajo"</formula>
    </cfRule>
  </conditionalFormatting>
  <conditionalFormatting sqref="AC104">
    <cfRule type="cellIs" dxfId="639" priority="667" operator="equal">
      <formula>"Catastrófico"</formula>
    </cfRule>
    <cfRule type="cellIs" dxfId="638" priority="668" operator="equal">
      <formula>"Mayor"</formula>
    </cfRule>
    <cfRule type="cellIs" dxfId="637" priority="669" operator="equal">
      <formula>"Moderado"</formula>
    </cfRule>
    <cfRule type="cellIs" dxfId="636" priority="670" operator="equal">
      <formula>"Menor"</formula>
    </cfRule>
    <cfRule type="cellIs" dxfId="635" priority="671" operator="equal">
      <formula>"Leve"</formula>
    </cfRule>
  </conditionalFormatting>
  <conditionalFormatting sqref="AE104">
    <cfRule type="cellIs" dxfId="634" priority="663" operator="equal">
      <formula>"Extremo"</formula>
    </cfRule>
    <cfRule type="cellIs" dxfId="633" priority="664" operator="equal">
      <formula>"Alto"</formula>
    </cfRule>
    <cfRule type="cellIs" dxfId="632" priority="665" operator="equal">
      <formula>"Moderado"</formula>
    </cfRule>
    <cfRule type="cellIs" dxfId="631" priority="666" operator="equal">
      <formula>"Bajo"</formula>
    </cfRule>
  </conditionalFormatting>
  <conditionalFormatting sqref="AC106">
    <cfRule type="cellIs" dxfId="630" priority="658" operator="equal">
      <formula>"Catastrófico"</formula>
    </cfRule>
    <cfRule type="cellIs" dxfId="629" priority="659" operator="equal">
      <formula>"Mayor"</formula>
    </cfRule>
    <cfRule type="cellIs" dxfId="628" priority="660" operator="equal">
      <formula>"Moderado"</formula>
    </cfRule>
    <cfRule type="cellIs" dxfId="627" priority="661" operator="equal">
      <formula>"Menor"</formula>
    </cfRule>
    <cfRule type="cellIs" dxfId="626" priority="662" operator="equal">
      <formula>"Leve"</formula>
    </cfRule>
  </conditionalFormatting>
  <conditionalFormatting sqref="AE106">
    <cfRule type="cellIs" dxfId="625" priority="654" operator="equal">
      <formula>"Extremo"</formula>
    </cfRule>
    <cfRule type="cellIs" dxfId="624" priority="655" operator="equal">
      <formula>"Alto"</formula>
    </cfRule>
    <cfRule type="cellIs" dxfId="623" priority="656" operator="equal">
      <formula>"Moderado"</formula>
    </cfRule>
    <cfRule type="cellIs" dxfId="622" priority="657" operator="equal">
      <formula>"Bajo"</formula>
    </cfRule>
  </conditionalFormatting>
  <conditionalFormatting sqref="Y107:Y111">
    <cfRule type="cellIs" dxfId="621" priority="622" operator="equal">
      <formula>"Muy Alta"</formula>
    </cfRule>
  </conditionalFormatting>
  <conditionalFormatting sqref="Y107:Y111">
    <cfRule type="cellIs" dxfId="620" priority="623" operator="equal">
      <formula>"Alta"</formula>
    </cfRule>
  </conditionalFormatting>
  <conditionalFormatting sqref="Y107:Y111">
    <cfRule type="cellIs" dxfId="619" priority="624" operator="equal">
      <formula>"Media"</formula>
    </cfRule>
  </conditionalFormatting>
  <conditionalFormatting sqref="Y107:Y111">
    <cfRule type="cellIs" dxfId="618" priority="625" operator="equal">
      <formula>"Baja"</formula>
    </cfRule>
  </conditionalFormatting>
  <conditionalFormatting sqref="Y107:Y111">
    <cfRule type="cellIs" dxfId="617" priority="626" operator="equal">
      <formula>"Muy Baja"</formula>
    </cfRule>
  </conditionalFormatting>
  <conditionalFormatting sqref="AC107 AC109">
    <cfRule type="cellIs" dxfId="616" priority="627" operator="equal">
      <formula>"Catastrófico"</formula>
    </cfRule>
  </conditionalFormatting>
  <conditionalFormatting sqref="AC107 AC109">
    <cfRule type="cellIs" dxfId="615" priority="628" operator="equal">
      <formula>"Mayor"</formula>
    </cfRule>
  </conditionalFormatting>
  <conditionalFormatting sqref="AC107 AC109">
    <cfRule type="cellIs" dxfId="614" priority="629" operator="equal">
      <formula>"Moderado"</formula>
    </cfRule>
  </conditionalFormatting>
  <conditionalFormatting sqref="AC107 AC109">
    <cfRule type="cellIs" dxfId="613" priority="630" operator="equal">
      <formula>"Menor"</formula>
    </cfRule>
  </conditionalFormatting>
  <conditionalFormatting sqref="AC107 AC109">
    <cfRule type="cellIs" dxfId="612" priority="631" operator="equal">
      <formula>"Leve"</formula>
    </cfRule>
  </conditionalFormatting>
  <conditionalFormatting sqref="AE109">
    <cfRule type="cellIs" dxfId="611" priority="632" operator="equal">
      <formula>"Extremo"</formula>
    </cfRule>
  </conditionalFormatting>
  <conditionalFormatting sqref="AE109">
    <cfRule type="cellIs" dxfId="610" priority="633" operator="equal">
      <formula>"Alto"</formula>
    </cfRule>
  </conditionalFormatting>
  <conditionalFormatting sqref="AE109">
    <cfRule type="cellIs" dxfId="609" priority="634" operator="equal">
      <formula>"Moderado"</formula>
    </cfRule>
  </conditionalFormatting>
  <conditionalFormatting sqref="AE109">
    <cfRule type="cellIs" dxfId="608" priority="635" operator="equal">
      <formula>"Bajo"</formula>
    </cfRule>
  </conditionalFormatting>
  <conditionalFormatting sqref="AT107:AT111">
    <cfRule type="cellIs" dxfId="607" priority="636" operator="equal">
      <formula>"Muy Alta"</formula>
    </cfRule>
  </conditionalFormatting>
  <conditionalFormatting sqref="AT107:AT111">
    <cfRule type="cellIs" dxfId="606" priority="637" operator="equal">
      <formula>"Alta"</formula>
    </cfRule>
  </conditionalFormatting>
  <conditionalFormatting sqref="AT107:AT111">
    <cfRule type="cellIs" dxfId="605" priority="638" operator="equal">
      <formula>"Media"</formula>
    </cfRule>
  </conditionalFormatting>
  <conditionalFormatting sqref="AT107:AT111">
    <cfRule type="cellIs" dxfId="604" priority="639" operator="equal">
      <formula>"Baja"</formula>
    </cfRule>
  </conditionalFormatting>
  <conditionalFormatting sqref="AT107:AT111">
    <cfRule type="cellIs" dxfId="603" priority="640" operator="equal">
      <formula>"Muy Baja"</formula>
    </cfRule>
  </conditionalFormatting>
  <conditionalFormatting sqref="AV107:AV111">
    <cfRule type="cellIs" dxfId="602" priority="641" operator="equal">
      <formula>"Catastrófico"</formula>
    </cfRule>
  </conditionalFormatting>
  <conditionalFormatting sqref="AV107:AV111">
    <cfRule type="cellIs" dxfId="601" priority="642" operator="equal">
      <formula>"Mayor"</formula>
    </cfRule>
  </conditionalFormatting>
  <conditionalFormatting sqref="AV107:AV111">
    <cfRule type="cellIs" dxfId="600" priority="643" operator="equal">
      <formula>"Moderado"</formula>
    </cfRule>
  </conditionalFormatting>
  <conditionalFormatting sqref="AV107:AV111">
    <cfRule type="cellIs" dxfId="599" priority="644" operator="equal">
      <formula>"Menor"</formula>
    </cfRule>
  </conditionalFormatting>
  <conditionalFormatting sqref="AV107:AV111">
    <cfRule type="cellIs" dxfId="598" priority="645" operator="equal">
      <formula>"Leve"</formula>
    </cfRule>
  </conditionalFormatting>
  <conditionalFormatting sqref="AX107:AY111">
    <cfRule type="cellIs" dxfId="597" priority="646" operator="equal">
      <formula>"Catastrófico"</formula>
    </cfRule>
  </conditionalFormatting>
  <conditionalFormatting sqref="AX107:AY111">
    <cfRule type="cellIs" dxfId="596" priority="647" operator="equal">
      <formula>"Alto"</formula>
    </cfRule>
  </conditionalFormatting>
  <conditionalFormatting sqref="AX107:AY111">
    <cfRule type="cellIs" dxfId="595" priority="648" operator="equal">
      <formula>"Moderado"</formula>
    </cfRule>
  </conditionalFormatting>
  <conditionalFormatting sqref="AX107:AY111">
    <cfRule type="cellIs" dxfId="594" priority="649" operator="equal">
      <formula>"Bajo"</formula>
    </cfRule>
  </conditionalFormatting>
  <conditionalFormatting sqref="AE107">
    <cfRule type="cellIs" dxfId="593" priority="650" operator="equal">
      <formula>"Extremo"</formula>
    </cfRule>
  </conditionalFormatting>
  <conditionalFormatting sqref="AE107">
    <cfRule type="cellIs" dxfId="592" priority="651" operator="equal">
      <formula>"Alto"</formula>
    </cfRule>
  </conditionalFormatting>
  <conditionalFormatting sqref="AE107">
    <cfRule type="cellIs" dxfId="591" priority="652" operator="equal">
      <formula>"Moderado"</formula>
    </cfRule>
  </conditionalFormatting>
  <conditionalFormatting sqref="AE107">
    <cfRule type="cellIs" dxfId="590" priority="653" operator="equal">
      <formula>"Bajo"</formula>
    </cfRule>
  </conditionalFormatting>
  <conditionalFormatting sqref="AC110">
    <cfRule type="cellIs" dxfId="589" priority="617" operator="equal">
      <formula>"Catastrófico"</formula>
    </cfRule>
    <cfRule type="cellIs" dxfId="588" priority="618" operator="equal">
      <formula>"Mayor"</formula>
    </cfRule>
    <cfRule type="cellIs" dxfId="587" priority="619" operator="equal">
      <formula>"Moderado"</formula>
    </cfRule>
    <cfRule type="cellIs" dxfId="586" priority="620" operator="equal">
      <formula>"Menor"</formula>
    </cfRule>
    <cfRule type="cellIs" dxfId="585" priority="621" operator="equal">
      <formula>"Leve"</formula>
    </cfRule>
  </conditionalFormatting>
  <conditionalFormatting sqref="AE110">
    <cfRule type="cellIs" dxfId="584" priority="613" operator="equal">
      <formula>"Extremo"</formula>
    </cfRule>
    <cfRule type="cellIs" dxfId="583" priority="614" operator="equal">
      <formula>"Alto"</formula>
    </cfRule>
    <cfRule type="cellIs" dxfId="582" priority="615" operator="equal">
      <formula>"Moderado"</formula>
    </cfRule>
    <cfRule type="cellIs" dxfId="581" priority="616" operator="equal">
      <formula>"Bajo"</formula>
    </cfRule>
  </conditionalFormatting>
  <conditionalFormatting sqref="AC111">
    <cfRule type="cellIs" dxfId="580" priority="608" operator="equal">
      <formula>"Catastrófico"</formula>
    </cfRule>
    <cfRule type="cellIs" dxfId="579" priority="609" operator="equal">
      <formula>"Mayor"</formula>
    </cfRule>
    <cfRule type="cellIs" dxfId="578" priority="610" operator="equal">
      <formula>"Moderado"</formula>
    </cfRule>
    <cfRule type="cellIs" dxfId="577" priority="611" operator="equal">
      <formula>"Menor"</formula>
    </cfRule>
    <cfRule type="cellIs" dxfId="576" priority="612" operator="equal">
      <formula>"Leve"</formula>
    </cfRule>
  </conditionalFormatting>
  <conditionalFormatting sqref="AE111">
    <cfRule type="cellIs" dxfId="575" priority="604" operator="equal">
      <formula>"Extremo"</formula>
    </cfRule>
    <cfRule type="cellIs" dxfId="574" priority="605" operator="equal">
      <formula>"Alto"</formula>
    </cfRule>
    <cfRule type="cellIs" dxfId="573" priority="606" operator="equal">
      <formula>"Moderado"</formula>
    </cfRule>
    <cfRule type="cellIs" dxfId="572" priority="607" operator="equal">
      <formula>"Bajo"</formula>
    </cfRule>
  </conditionalFormatting>
  <conditionalFormatting sqref="Y112">
    <cfRule type="cellIs" dxfId="571" priority="334" operator="equal">
      <formula>"Muy Alta"</formula>
    </cfRule>
  </conditionalFormatting>
  <conditionalFormatting sqref="Y112">
    <cfRule type="cellIs" dxfId="570" priority="335" operator="equal">
      <formula>"Alta"</formula>
    </cfRule>
  </conditionalFormatting>
  <conditionalFormatting sqref="Y112">
    <cfRule type="cellIs" dxfId="569" priority="336" operator="equal">
      <formula>"Media"</formula>
    </cfRule>
  </conditionalFormatting>
  <conditionalFormatting sqref="Y112">
    <cfRule type="cellIs" dxfId="568" priority="337" operator="equal">
      <formula>"Baja"</formula>
    </cfRule>
  </conditionalFormatting>
  <conditionalFormatting sqref="Y112">
    <cfRule type="cellIs" dxfId="567" priority="338" operator="equal">
      <formula>"Muy Baja"</formula>
    </cfRule>
  </conditionalFormatting>
  <conditionalFormatting sqref="AC112:AC114">
    <cfRule type="cellIs" dxfId="566" priority="339" operator="equal">
      <formula>"Catastrófico"</formula>
    </cfRule>
  </conditionalFormatting>
  <conditionalFormatting sqref="AC112:AC114">
    <cfRule type="cellIs" dxfId="565" priority="340" operator="equal">
      <formula>"Mayor"</formula>
    </cfRule>
  </conditionalFormatting>
  <conditionalFormatting sqref="AC112:AC114">
    <cfRule type="cellIs" dxfId="564" priority="341" operator="equal">
      <formula>"Moderado"</formula>
    </cfRule>
  </conditionalFormatting>
  <conditionalFormatting sqref="AC112:AC114">
    <cfRule type="cellIs" dxfId="563" priority="342" operator="equal">
      <formula>"Menor"</formula>
    </cfRule>
  </conditionalFormatting>
  <conditionalFormatting sqref="AC112:AC114">
    <cfRule type="cellIs" dxfId="562" priority="343" operator="equal">
      <formula>"Leve"</formula>
    </cfRule>
  </conditionalFormatting>
  <conditionalFormatting sqref="AE112">
    <cfRule type="cellIs" dxfId="561" priority="344" operator="equal">
      <formula>"Extremo"</formula>
    </cfRule>
  </conditionalFormatting>
  <conditionalFormatting sqref="AE112">
    <cfRule type="cellIs" dxfId="560" priority="345" operator="equal">
      <formula>"Alto"</formula>
    </cfRule>
  </conditionalFormatting>
  <conditionalFormatting sqref="AE112">
    <cfRule type="cellIs" dxfId="559" priority="346" operator="equal">
      <formula>"Moderado"</formula>
    </cfRule>
  </conditionalFormatting>
  <conditionalFormatting sqref="AE112">
    <cfRule type="cellIs" dxfId="558" priority="347" operator="equal">
      <formula>"Bajo"</formula>
    </cfRule>
  </conditionalFormatting>
  <conditionalFormatting sqref="AT112">
    <cfRule type="cellIs" dxfId="557" priority="348" operator="equal">
      <formula>"Muy Alta"</formula>
    </cfRule>
  </conditionalFormatting>
  <conditionalFormatting sqref="AT112">
    <cfRule type="cellIs" dxfId="556" priority="349" operator="equal">
      <formula>"Alta"</formula>
    </cfRule>
  </conditionalFormatting>
  <conditionalFormatting sqref="AT112">
    <cfRule type="cellIs" dxfId="555" priority="350" operator="equal">
      <formula>"Media"</formula>
    </cfRule>
  </conditionalFormatting>
  <conditionalFormatting sqref="AT112">
    <cfRule type="cellIs" dxfId="554" priority="351" operator="equal">
      <formula>"Baja"</formula>
    </cfRule>
  </conditionalFormatting>
  <conditionalFormatting sqref="AT112">
    <cfRule type="cellIs" dxfId="553" priority="352" operator="equal">
      <formula>"Muy Baja"</formula>
    </cfRule>
  </conditionalFormatting>
  <conditionalFormatting sqref="AX112:AY112">
    <cfRule type="cellIs" dxfId="552" priority="353" operator="equal">
      <formula>"Catastrófico"</formula>
    </cfRule>
  </conditionalFormatting>
  <conditionalFormatting sqref="AX112:AY112">
    <cfRule type="cellIs" dxfId="551" priority="354" operator="equal">
      <formula>"Alto"</formula>
    </cfRule>
  </conditionalFormatting>
  <conditionalFormatting sqref="AX112:AY112">
    <cfRule type="cellIs" dxfId="550" priority="355" operator="equal">
      <formula>"Moderado"</formula>
    </cfRule>
  </conditionalFormatting>
  <conditionalFormatting sqref="AX112:AY112">
    <cfRule type="cellIs" dxfId="549" priority="356" operator="equal">
      <formula>"Bajo"</formula>
    </cfRule>
  </conditionalFormatting>
  <conditionalFormatting sqref="Y113">
    <cfRule type="cellIs" dxfId="548" priority="357" operator="equal">
      <formula>"Muy Alta"</formula>
    </cfRule>
  </conditionalFormatting>
  <conditionalFormatting sqref="Y113">
    <cfRule type="cellIs" dxfId="547" priority="358" operator="equal">
      <formula>"Alta"</formula>
    </cfRule>
  </conditionalFormatting>
  <conditionalFormatting sqref="Y113">
    <cfRule type="cellIs" dxfId="546" priority="359" operator="equal">
      <formula>"Media"</formula>
    </cfRule>
  </conditionalFormatting>
  <conditionalFormatting sqref="Y113">
    <cfRule type="cellIs" dxfId="545" priority="360" operator="equal">
      <formula>"Baja"</formula>
    </cfRule>
  </conditionalFormatting>
  <conditionalFormatting sqref="Y113">
    <cfRule type="cellIs" dxfId="544" priority="361" operator="equal">
      <formula>"Muy Baja"</formula>
    </cfRule>
  </conditionalFormatting>
  <conditionalFormatting sqref="AE113">
    <cfRule type="cellIs" dxfId="543" priority="362" operator="equal">
      <formula>"Extremo"</formula>
    </cfRule>
  </conditionalFormatting>
  <conditionalFormatting sqref="AE113">
    <cfRule type="cellIs" dxfId="542" priority="363" operator="equal">
      <formula>"Alto"</formula>
    </cfRule>
  </conditionalFormatting>
  <conditionalFormatting sqref="AE113">
    <cfRule type="cellIs" dxfId="541" priority="364" operator="equal">
      <formula>"Moderado"</formula>
    </cfRule>
  </conditionalFormatting>
  <conditionalFormatting sqref="AE113">
    <cfRule type="cellIs" dxfId="540" priority="365" operator="equal">
      <formula>"Bajo"</formula>
    </cfRule>
  </conditionalFormatting>
  <conditionalFormatting sqref="AT113">
    <cfRule type="cellIs" dxfId="539" priority="366" operator="equal">
      <formula>"Muy Alta"</formula>
    </cfRule>
  </conditionalFormatting>
  <conditionalFormatting sqref="AT113">
    <cfRule type="cellIs" dxfId="538" priority="367" operator="equal">
      <formula>"Alta"</formula>
    </cfRule>
  </conditionalFormatting>
  <conditionalFormatting sqref="AT113">
    <cfRule type="cellIs" dxfId="537" priority="368" operator="equal">
      <formula>"Media"</formula>
    </cfRule>
  </conditionalFormatting>
  <conditionalFormatting sqref="AT113">
    <cfRule type="cellIs" dxfId="536" priority="369" operator="equal">
      <formula>"Baja"</formula>
    </cfRule>
  </conditionalFormatting>
  <conditionalFormatting sqref="AT113">
    <cfRule type="cellIs" dxfId="535" priority="370" operator="equal">
      <formula>"Muy Baja"</formula>
    </cfRule>
  </conditionalFormatting>
  <conditionalFormatting sqref="AX113:AY113">
    <cfRule type="cellIs" dxfId="534" priority="371" operator="equal">
      <formula>"Catastrófico"</formula>
    </cfRule>
  </conditionalFormatting>
  <conditionalFormatting sqref="AX113:AY113">
    <cfRule type="cellIs" dxfId="533" priority="372" operator="equal">
      <formula>"Alto"</formula>
    </cfRule>
  </conditionalFormatting>
  <conditionalFormatting sqref="AX113:AY113">
    <cfRule type="cellIs" dxfId="532" priority="373" operator="equal">
      <formula>"Moderado"</formula>
    </cfRule>
  </conditionalFormatting>
  <conditionalFormatting sqref="AX113:AY113">
    <cfRule type="cellIs" dxfId="531" priority="374" operator="equal">
      <formula>"Bajo"</formula>
    </cfRule>
  </conditionalFormatting>
  <conditionalFormatting sqref="Y114">
    <cfRule type="cellIs" dxfId="530" priority="375" operator="equal">
      <formula>"Muy Alta"</formula>
    </cfRule>
  </conditionalFormatting>
  <conditionalFormatting sqref="Y114">
    <cfRule type="cellIs" dxfId="529" priority="376" operator="equal">
      <formula>"Alta"</formula>
    </cfRule>
  </conditionalFormatting>
  <conditionalFormatting sqref="Y114">
    <cfRule type="cellIs" dxfId="528" priority="377" operator="equal">
      <formula>"Media"</formula>
    </cfRule>
  </conditionalFormatting>
  <conditionalFormatting sqref="Y114">
    <cfRule type="cellIs" dxfId="527" priority="378" operator="equal">
      <formula>"Baja"</formula>
    </cfRule>
  </conditionalFormatting>
  <conditionalFormatting sqref="Y114">
    <cfRule type="cellIs" dxfId="526" priority="379" operator="equal">
      <formula>"Muy Baja"</formula>
    </cfRule>
  </conditionalFormatting>
  <conditionalFormatting sqref="AE114">
    <cfRule type="cellIs" dxfId="525" priority="380" operator="equal">
      <formula>"Extremo"</formula>
    </cfRule>
  </conditionalFormatting>
  <conditionalFormatting sqref="AE114">
    <cfRule type="cellIs" dxfId="524" priority="381" operator="equal">
      <formula>"Alto"</formula>
    </cfRule>
  </conditionalFormatting>
  <conditionalFormatting sqref="AE114">
    <cfRule type="cellIs" dxfId="523" priority="382" operator="equal">
      <formula>"Moderado"</formula>
    </cfRule>
  </conditionalFormatting>
  <conditionalFormatting sqref="AE114">
    <cfRule type="cellIs" dxfId="522" priority="383" operator="equal">
      <formula>"Bajo"</formula>
    </cfRule>
  </conditionalFormatting>
  <conditionalFormatting sqref="AT114">
    <cfRule type="cellIs" dxfId="521" priority="384" operator="equal">
      <formula>"Muy Alta"</formula>
    </cfRule>
  </conditionalFormatting>
  <conditionalFormatting sqref="AT114">
    <cfRule type="cellIs" dxfId="520" priority="385" operator="equal">
      <formula>"Alta"</formula>
    </cfRule>
  </conditionalFormatting>
  <conditionalFormatting sqref="AT114">
    <cfRule type="cellIs" dxfId="519" priority="386" operator="equal">
      <formula>"Media"</formula>
    </cfRule>
  </conditionalFormatting>
  <conditionalFormatting sqref="AT114">
    <cfRule type="cellIs" dxfId="518" priority="387" operator="equal">
      <formula>"Baja"</formula>
    </cfRule>
  </conditionalFormatting>
  <conditionalFormatting sqref="AT114">
    <cfRule type="cellIs" dxfId="517" priority="388" operator="equal">
      <formula>"Muy Baja"</formula>
    </cfRule>
  </conditionalFormatting>
  <conditionalFormatting sqref="AV114">
    <cfRule type="cellIs" dxfId="516" priority="389" operator="equal">
      <formula>"Catastrófico"</formula>
    </cfRule>
  </conditionalFormatting>
  <conditionalFormatting sqref="AV114">
    <cfRule type="cellIs" dxfId="515" priority="390" operator="equal">
      <formula>"Mayor"</formula>
    </cfRule>
  </conditionalFormatting>
  <conditionalFormatting sqref="AV114">
    <cfRule type="cellIs" dxfId="514" priority="391" operator="equal">
      <formula>"Moderado"</formula>
    </cfRule>
  </conditionalFormatting>
  <conditionalFormatting sqref="AV114">
    <cfRule type="cellIs" dxfId="513" priority="392" operator="equal">
      <formula>"Menor"</formula>
    </cfRule>
  </conditionalFormatting>
  <conditionalFormatting sqref="AV114">
    <cfRule type="cellIs" dxfId="512" priority="393" operator="equal">
      <formula>"Leve"</formula>
    </cfRule>
  </conditionalFormatting>
  <conditionalFormatting sqref="AX114:AY114">
    <cfRule type="cellIs" dxfId="511" priority="394" operator="equal">
      <formula>"Catastrófico"</formula>
    </cfRule>
  </conditionalFormatting>
  <conditionalFormatting sqref="AX114:AY114">
    <cfRule type="cellIs" dxfId="510" priority="395" operator="equal">
      <formula>"Alto"</formula>
    </cfRule>
  </conditionalFormatting>
  <conditionalFormatting sqref="AX114:AY114">
    <cfRule type="cellIs" dxfId="509" priority="396" operator="equal">
      <formula>"Moderado"</formula>
    </cfRule>
  </conditionalFormatting>
  <conditionalFormatting sqref="AX114:AY114">
    <cfRule type="cellIs" dxfId="508" priority="397" operator="equal">
      <formula>"Bajo"</formula>
    </cfRule>
  </conditionalFormatting>
  <conditionalFormatting sqref="AV112">
    <cfRule type="cellIs" dxfId="507" priority="398" operator="equal">
      <formula>"Catastrófico"</formula>
    </cfRule>
  </conditionalFormatting>
  <conditionalFormatting sqref="AV112">
    <cfRule type="cellIs" dxfId="506" priority="399" operator="equal">
      <formula>"Mayor"</formula>
    </cfRule>
  </conditionalFormatting>
  <conditionalFormatting sqref="AV112">
    <cfRule type="cellIs" dxfId="505" priority="400" operator="equal">
      <formula>"Moderado"</formula>
    </cfRule>
  </conditionalFormatting>
  <conditionalFormatting sqref="AV112">
    <cfRule type="cellIs" dxfId="504" priority="401" operator="equal">
      <formula>"Menor"</formula>
    </cfRule>
  </conditionalFormatting>
  <conditionalFormatting sqref="AV112">
    <cfRule type="cellIs" dxfId="503" priority="402" operator="equal">
      <formula>"Leve"</formula>
    </cfRule>
  </conditionalFormatting>
  <conditionalFormatting sqref="AV113">
    <cfRule type="cellIs" dxfId="502" priority="403" operator="equal">
      <formula>"Catastrófico"</formula>
    </cfRule>
  </conditionalFormatting>
  <conditionalFormatting sqref="AV113">
    <cfRule type="cellIs" dxfId="501" priority="404" operator="equal">
      <formula>"Mayor"</formula>
    </cfRule>
  </conditionalFormatting>
  <conditionalFormatting sqref="AV113">
    <cfRule type="cellIs" dxfId="500" priority="405" operator="equal">
      <formula>"Moderado"</formula>
    </cfRule>
  </conditionalFormatting>
  <conditionalFormatting sqref="AV113">
    <cfRule type="cellIs" dxfId="499" priority="406" operator="equal">
      <formula>"Menor"</formula>
    </cfRule>
  </conditionalFormatting>
  <conditionalFormatting sqref="AV113">
    <cfRule type="cellIs" dxfId="498" priority="407" operator="equal">
      <formula>"Leve"</formula>
    </cfRule>
  </conditionalFormatting>
  <conditionalFormatting sqref="AC115">
    <cfRule type="cellIs" dxfId="497" priority="408" operator="equal">
      <formula>"Catastrófico"</formula>
    </cfRule>
  </conditionalFormatting>
  <conditionalFormatting sqref="AC115">
    <cfRule type="cellIs" dxfId="496" priority="409" operator="equal">
      <formula>"Mayor"</formula>
    </cfRule>
  </conditionalFormatting>
  <conditionalFormatting sqref="AC115">
    <cfRule type="cellIs" dxfId="495" priority="410" operator="equal">
      <formula>"Moderado"</formula>
    </cfRule>
  </conditionalFormatting>
  <conditionalFormatting sqref="AC115">
    <cfRule type="cellIs" dxfId="494" priority="411" operator="equal">
      <formula>"Menor"</formula>
    </cfRule>
  </conditionalFormatting>
  <conditionalFormatting sqref="AC115">
    <cfRule type="cellIs" dxfId="493" priority="412" operator="equal">
      <formula>"Leve"</formula>
    </cfRule>
  </conditionalFormatting>
  <conditionalFormatting sqref="Y115">
    <cfRule type="cellIs" dxfId="492" priority="413" operator="equal">
      <formula>"Muy Alta"</formula>
    </cfRule>
  </conditionalFormatting>
  <conditionalFormatting sqref="Y115">
    <cfRule type="cellIs" dxfId="491" priority="414" operator="equal">
      <formula>"Alta"</formula>
    </cfRule>
  </conditionalFormatting>
  <conditionalFormatting sqref="Y115">
    <cfRule type="cellIs" dxfId="490" priority="415" operator="equal">
      <formula>"Media"</formula>
    </cfRule>
  </conditionalFormatting>
  <conditionalFormatting sqref="Y115">
    <cfRule type="cellIs" dxfId="489" priority="416" operator="equal">
      <formula>"Baja"</formula>
    </cfRule>
  </conditionalFormatting>
  <conditionalFormatting sqref="Y115">
    <cfRule type="cellIs" dxfId="488" priority="417" operator="equal">
      <formula>"Muy Baja"</formula>
    </cfRule>
  </conditionalFormatting>
  <conditionalFormatting sqref="AE115">
    <cfRule type="cellIs" dxfId="487" priority="418" operator="equal">
      <formula>"Extremo"</formula>
    </cfRule>
  </conditionalFormatting>
  <conditionalFormatting sqref="AE115">
    <cfRule type="cellIs" dxfId="486" priority="419" operator="equal">
      <formula>"Alto"</formula>
    </cfRule>
  </conditionalFormatting>
  <conditionalFormatting sqref="AE115">
    <cfRule type="cellIs" dxfId="485" priority="420" operator="equal">
      <formula>"Moderado"</formula>
    </cfRule>
  </conditionalFormatting>
  <conditionalFormatting sqref="AE115">
    <cfRule type="cellIs" dxfId="484" priority="421" operator="equal">
      <formula>"Bajo"</formula>
    </cfRule>
  </conditionalFormatting>
  <conditionalFormatting sqref="AT115">
    <cfRule type="cellIs" dxfId="483" priority="422" operator="equal">
      <formula>"Muy Alta"</formula>
    </cfRule>
  </conditionalFormatting>
  <conditionalFormatting sqref="AT115">
    <cfRule type="cellIs" dxfId="482" priority="423" operator="equal">
      <formula>"Alta"</formula>
    </cfRule>
  </conditionalFormatting>
  <conditionalFormatting sqref="AT115">
    <cfRule type="cellIs" dxfId="481" priority="424" operator="equal">
      <formula>"Media"</formula>
    </cfRule>
  </conditionalFormatting>
  <conditionalFormatting sqref="AT115">
    <cfRule type="cellIs" dxfId="480" priority="425" operator="equal">
      <formula>"Baja"</formula>
    </cfRule>
  </conditionalFormatting>
  <conditionalFormatting sqref="AT115">
    <cfRule type="cellIs" dxfId="479" priority="426" operator="equal">
      <formula>"Muy Baja"</formula>
    </cfRule>
  </conditionalFormatting>
  <conditionalFormatting sqref="AV115">
    <cfRule type="cellIs" dxfId="478" priority="427" operator="equal">
      <formula>"Catastrófico"</formula>
    </cfRule>
  </conditionalFormatting>
  <conditionalFormatting sqref="AV115">
    <cfRule type="cellIs" dxfId="477" priority="428" operator="equal">
      <formula>"Mayor"</formula>
    </cfRule>
  </conditionalFormatting>
  <conditionalFormatting sqref="AV115">
    <cfRule type="cellIs" dxfId="476" priority="429" operator="equal">
      <formula>"Moderado"</formula>
    </cfRule>
  </conditionalFormatting>
  <conditionalFormatting sqref="AV115">
    <cfRule type="cellIs" dxfId="475" priority="430" operator="equal">
      <formula>"Menor"</formula>
    </cfRule>
  </conditionalFormatting>
  <conditionalFormatting sqref="AV115">
    <cfRule type="cellIs" dxfId="474" priority="431" operator="equal">
      <formula>"Leve"</formula>
    </cfRule>
  </conditionalFormatting>
  <conditionalFormatting sqref="AX115:AY115">
    <cfRule type="cellIs" dxfId="473" priority="432" operator="equal">
      <formula>"Catastrófico"</formula>
    </cfRule>
  </conditionalFormatting>
  <conditionalFormatting sqref="AX115:AY115">
    <cfRule type="cellIs" dxfId="472" priority="433" operator="equal">
      <formula>"Alto"</formula>
    </cfRule>
  </conditionalFormatting>
  <conditionalFormatting sqref="AX115:AY115">
    <cfRule type="cellIs" dxfId="471" priority="434" operator="equal">
      <formula>"Moderado"</formula>
    </cfRule>
  </conditionalFormatting>
  <conditionalFormatting sqref="AX115:AY115">
    <cfRule type="cellIs" dxfId="470" priority="435" operator="equal">
      <formula>"Bajo"</formula>
    </cfRule>
  </conditionalFormatting>
  <conditionalFormatting sqref="Y116">
    <cfRule type="cellIs" dxfId="469" priority="441" operator="equal">
      <formula>"Muy Alta"</formula>
    </cfRule>
  </conditionalFormatting>
  <conditionalFormatting sqref="Y116">
    <cfRule type="cellIs" dxfId="468" priority="442" operator="equal">
      <formula>"Alta"</formula>
    </cfRule>
  </conditionalFormatting>
  <conditionalFormatting sqref="Y116">
    <cfRule type="cellIs" dxfId="467" priority="443" operator="equal">
      <formula>"Media"</formula>
    </cfRule>
  </conditionalFormatting>
  <conditionalFormatting sqref="Y116">
    <cfRule type="cellIs" dxfId="466" priority="444" operator="equal">
      <formula>"Baja"</formula>
    </cfRule>
  </conditionalFormatting>
  <conditionalFormatting sqref="Y116">
    <cfRule type="cellIs" dxfId="465" priority="445" operator="equal">
      <formula>"Muy Baja"</formula>
    </cfRule>
  </conditionalFormatting>
  <conditionalFormatting sqref="AT116">
    <cfRule type="cellIs" dxfId="464" priority="450" operator="equal">
      <formula>"Muy Alta"</formula>
    </cfRule>
  </conditionalFormatting>
  <conditionalFormatting sqref="AT116">
    <cfRule type="cellIs" dxfId="463" priority="451" operator="equal">
      <formula>"Alta"</formula>
    </cfRule>
  </conditionalFormatting>
  <conditionalFormatting sqref="AT116">
    <cfRule type="cellIs" dxfId="462" priority="452" operator="equal">
      <formula>"Media"</formula>
    </cfRule>
  </conditionalFormatting>
  <conditionalFormatting sqref="AT116">
    <cfRule type="cellIs" dxfId="461" priority="453" operator="equal">
      <formula>"Baja"</formula>
    </cfRule>
  </conditionalFormatting>
  <conditionalFormatting sqref="AT116">
    <cfRule type="cellIs" dxfId="460" priority="454" operator="equal">
      <formula>"Muy Baja"</formula>
    </cfRule>
  </conditionalFormatting>
  <conditionalFormatting sqref="AV116">
    <cfRule type="cellIs" dxfId="459" priority="455" operator="equal">
      <formula>"Catastrófico"</formula>
    </cfRule>
  </conditionalFormatting>
  <conditionalFormatting sqref="AV116">
    <cfRule type="cellIs" dxfId="458" priority="456" operator="equal">
      <formula>"Mayor"</formula>
    </cfRule>
  </conditionalFormatting>
  <conditionalFormatting sqref="AV116">
    <cfRule type="cellIs" dxfId="457" priority="457" operator="equal">
      <formula>"Moderado"</formula>
    </cfRule>
  </conditionalFormatting>
  <conditionalFormatting sqref="AV116">
    <cfRule type="cellIs" dxfId="456" priority="458" operator="equal">
      <formula>"Menor"</formula>
    </cfRule>
  </conditionalFormatting>
  <conditionalFormatting sqref="AV116">
    <cfRule type="cellIs" dxfId="455" priority="459" operator="equal">
      <formula>"Leve"</formula>
    </cfRule>
  </conditionalFormatting>
  <conditionalFormatting sqref="AX116:AY116">
    <cfRule type="cellIs" dxfId="454" priority="460" operator="equal">
      <formula>"Catastrófico"</formula>
    </cfRule>
  </conditionalFormatting>
  <conditionalFormatting sqref="AX116:AY116">
    <cfRule type="cellIs" dxfId="453" priority="461" operator="equal">
      <formula>"Alto"</formula>
    </cfRule>
  </conditionalFormatting>
  <conditionalFormatting sqref="AX116:AY116">
    <cfRule type="cellIs" dxfId="452" priority="462" operator="equal">
      <formula>"Moderado"</formula>
    </cfRule>
  </conditionalFormatting>
  <conditionalFormatting sqref="AX116:AY116">
    <cfRule type="cellIs" dxfId="451" priority="463" operator="equal">
      <formula>"Bajo"</formula>
    </cfRule>
  </conditionalFormatting>
  <conditionalFormatting sqref="AC117">
    <cfRule type="cellIs" dxfId="450" priority="464" operator="equal">
      <formula>"Catastrófico"</formula>
    </cfRule>
  </conditionalFormatting>
  <conditionalFormatting sqref="AC117">
    <cfRule type="cellIs" dxfId="449" priority="465" operator="equal">
      <formula>"Mayor"</formula>
    </cfRule>
  </conditionalFormatting>
  <conditionalFormatting sqref="AC117">
    <cfRule type="cellIs" dxfId="448" priority="466" operator="equal">
      <formula>"Moderado"</formula>
    </cfRule>
  </conditionalFormatting>
  <conditionalFormatting sqref="AC117">
    <cfRule type="cellIs" dxfId="447" priority="467" operator="equal">
      <formula>"Menor"</formula>
    </cfRule>
  </conditionalFormatting>
  <conditionalFormatting sqref="AC117">
    <cfRule type="cellIs" dxfId="446" priority="468" operator="equal">
      <formula>"Leve"</formula>
    </cfRule>
  </conditionalFormatting>
  <conditionalFormatting sqref="Y117">
    <cfRule type="cellIs" dxfId="445" priority="469" operator="equal">
      <formula>"Muy Alta"</formula>
    </cfRule>
  </conditionalFormatting>
  <conditionalFormatting sqref="Y117">
    <cfRule type="cellIs" dxfId="444" priority="470" operator="equal">
      <formula>"Alta"</formula>
    </cfRule>
  </conditionalFormatting>
  <conditionalFormatting sqref="Y117">
    <cfRule type="cellIs" dxfId="443" priority="471" operator="equal">
      <formula>"Media"</formula>
    </cfRule>
  </conditionalFormatting>
  <conditionalFormatting sqref="Y117">
    <cfRule type="cellIs" dxfId="442" priority="472" operator="equal">
      <formula>"Baja"</formula>
    </cfRule>
  </conditionalFormatting>
  <conditionalFormatting sqref="Y117">
    <cfRule type="cellIs" dxfId="441" priority="473" operator="equal">
      <formula>"Muy Baja"</formula>
    </cfRule>
  </conditionalFormatting>
  <conditionalFormatting sqref="AE117">
    <cfRule type="cellIs" dxfId="440" priority="474" operator="equal">
      <formula>"Extremo"</formula>
    </cfRule>
  </conditionalFormatting>
  <conditionalFormatting sqref="AE117">
    <cfRule type="cellIs" dxfId="439" priority="475" operator="equal">
      <formula>"Alto"</formula>
    </cfRule>
  </conditionalFormatting>
  <conditionalFormatting sqref="AE117">
    <cfRule type="cellIs" dxfId="438" priority="476" operator="equal">
      <formula>"Moderado"</formula>
    </cfRule>
  </conditionalFormatting>
  <conditionalFormatting sqref="AE117">
    <cfRule type="cellIs" dxfId="437" priority="477" operator="equal">
      <formula>"Bajo"</formula>
    </cfRule>
  </conditionalFormatting>
  <conditionalFormatting sqref="AT117">
    <cfRule type="cellIs" dxfId="436" priority="478" operator="equal">
      <formula>"Muy Alta"</formula>
    </cfRule>
  </conditionalFormatting>
  <conditionalFormatting sqref="AT117">
    <cfRule type="cellIs" dxfId="435" priority="479" operator="equal">
      <formula>"Alta"</formula>
    </cfRule>
  </conditionalFormatting>
  <conditionalFormatting sqref="AT117">
    <cfRule type="cellIs" dxfId="434" priority="480" operator="equal">
      <formula>"Media"</formula>
    </cfRule>
  </conditionalFormatting>
  <conditionalFormatting sqref="AT117">
    <cfRule type="cellIs" dxfId="433" priority="481" operator="equal">
      <formula>"Baja"</formula>
    </cfRule>
  </conditionalFormatting>
  <conditionalFormatting sqref="AT117">
    <cfRule type="cellIs" dxfId="432" priority="482" operator="equal">
      <formula>"Muy Baja"</formula>
    </cfRule>
  </conditionalFormatting>
  <conditionalFormatting sqref="AV117">
    <cfRule type="cellIs" dxfId="431" priority="483" operator="equal">
      <formula>"Catastrófico"</formula>
    </cfRule>
  </conditionalFormatting>
  <conditionalFormatting sqref="AV117">
    <cfRule type="cellIs" dxfId="430" priority="484" operator="equal">
      <formula>"Mayor"</formula>
    </cfRule>
  </conditionalFormatting>
  <conditionalFormatting sqref="AV117">
    <cfRule type="cellIs" dxfId="429" priority="485" operator="equal">
      <formula>"Moderado"</formula>
    </cfRule>
  </conditionalFormatting>
  <conditionalFormatting sqref="AV117">
    <cfRule type="cellIs" dxfId="428" priority="486" operator="equal">
      <formula>"Menor"</formula>
    </cfRule>
  </conditionalFormatting>
  <conditionalFormatting sqref="AV117">
    <cfRule type="cellIs" dxfId="427" priority="487" operator="equal">
      <formula>"Leve"</formula>
    </cfRule>
  </conditionalFormatting>
  <conditionalFormatting sqref="AX117:AY117">
    <cfRule type="cellIs" dxfId="426" priority="488" operator="equal">
      <formula>"Catastrófico"</formula>
    </cfRule>
  </conditionalFormatting>
  <conditionalFormatting sqref="AX117:AY117">
    <cfRule type="cellIs" dxfId="425" priority="489" operator="equal">
      <formula>"Alto"</formula>
    </cfRule>
  </conditionalFormatting>
  <conditionalFormatting sqref="AX117:AY117">
    <cfRule type="cellIs" dxfId="424" priority="490" operator="equal">
      <formula>"Moderado"</formula>
    </cfRule>
  </conditionalFormatting>
  <conditionalFormatting sqref="AX117:AY117">
    <cfRule type="cellIs" dxfId="423" priority="491" operator="equal">
      <formula>"Bajo"</formula>
    </cfRule>
  </conditionalFormatting>
  <conditionalFormatting sqref="AC118">
    <cfRule type="cellIs" dxfId="422" priority="492" operator="equal">
      <formula>"Catastrófico"</formula>
    </cfRule>
  </conditionalFormatting>
  <conditionalFormatting sqref="AC118">
    <cfRule type="cellIs" dxfId="421" priority="493" operator="equal">
      <formula>"Mayor"</formula>
    </cfRule>
  </conditionalFormatting>
  <conditionalFormatting sqref="AC118">
    <cfRule type="cellIs" dxfId="420" priority="494" operator="equal">
      <formula>"Moderado"</formula>
    </cfRule>
  </conditionalFormatting>
  <conditionalFormatting sqref="AC118">
    <cfRule type="cellIs" dxfId="419" priority="495" operator="equal">
      <formula>"Menor"</formula>
    </cfRule>
  </conditionalFormatting>
  <conditionalFormatting sqref="AC118">
    <cfRule type="cellIs" dxfId="418" priority="496" operator="equal">
      <formula>"Leve"</formula>
    </cfRule>
  </conditionalFormatting>
  <conditionalFormatting sqref="Y118">
    <cfRule type="cellIs" dxfId="417" priority="497" operator="equal">
      <formula>"Muy Alta"</formula>
    </cfRule>
  </conditionalFormatting>
  <conditionalFormatting sqref="Y118">
    <cfRule type="cellIs" dxfId="416" priority="498" operator="equal">
      <formula>"Alta"</formula>
    </cfRule>
  </conditionalFormatting>
  <conditionalFormatting sqref="Y118">
    <cfRule type="cellIs" dxfId="415" priority="499" operator="equal">
      <formula>"Media"</formula>
    </cfRule>
  </conditionalFormatting>
  <conditionalFormatting sqref="Y118">
    <cfRule type="cellIs" dxfId="414" priority="500" operator="equal">
      <formula>"Baja"</formula>
    </cfRule>
  </conditionalFormatting>
  <conditionalFormatting sqref="Y118">
    <cfRule type="cellIs" dxfId="413" priority="501" operator="equal">
      <formula>"Muy Baja"</formula>
    </cfRule>
  </conditionalFormatting>
  <conditionalFormatting sqref="AE118">
    <cfRule type="cellIs" dxfId="412" priority="502" operator="equal">
      <formula>"Extremo"</formula>
    </cfRule>
  </conditionalFormatting>
  <conditionalFormatting sqref="AE118">
    <cfRule type="cellIs" dxfId="411" priority="503" operator="equal">
      <formula>"Alto"</formula>
    </cfRule>
  </conditionalFormatting>
  <conditionalFormatting sqref="AE118">
    <cfRule type="cellIs" dxfId="410" priority="504" operator="equal">
      <formula>"Moderado"</formula>
    </cfRule>
  </conditionalFormatting>
  <conditionalFormatting sqref="AE118">
    <cfRule type="cellIs" dxfId="409" priority="505" operator="equal">
      <formula>"Bajo"</formula>
    </cfRule>
  </conditionalFormatting>
  <conditionalFormatting sqref="AT118">
    <cfRule type="cellIs" dxfId="408" priority="506" operator="equal">
      <formula>"Muy Alta"</formula>
    </cfRule>
  </conditionalFormatting>
  <conditionalFormatting sqref="AT118">
    <cfRule type="cellIs" dxfId="407" priority="507" operator="equal">
      <formula>"Alta"</formula>
    </cfRule>
  </conditionalFormatting>
  <conditionalFormatting sqref="AT118">
    <cfRule type="cellIs" dxfId="406" priority="508" operator="equal">
      <formula>"Media"</formula>
    </cfRule>
  </conditionalFormatting>
  <conditionalFormatting sqref="AT118">
    <cfRule type="cellIs" dxfId="405" priority="509" operator="equal">
      <formula>"Baja"</formula>
    </cfRule>
  </conditionalFormatting>
  <conditionalFormatting sqref="AT118">
    <cfRule type="cellIs" dxfId="404" priority="510" operator="equal">
      <formula>"Muy Baja"</formula>
    </cfRule>
  </conditionalFormatting>
  <conditionalFormatting sqref="AV118">
    <cfRule type="cellIs" dxfId="403" priority="511" operator="equal">
      <formula>"Catastrófico"</formula>
    </cfRule>
  </conditionalFormatting>
  <conditionalFormatting sqref="AV118">
    <cfRule type="cellIs" dxfId="402" priority="512" operator="equal">
      <formula>"Mayor"</formula>
    </cfRule>
  </conditionalFormatting>
  <conditionalFormatting sqref="AV118">
    <cfRule type="cellIs" dxfId="401" priority="513" operator="equal">
      <formula>"Moderado"</formula>
    </cfRule>
  </conditionalFormatting>
  <conditionalFormatting sqref="AV118">
    <cfRule type="cellIs" dxfId="400" priority="514" operator="equal">
      <formula>"Menor"</formula>
    </cfRule>
  </conditionalFormatting>
  <conditionalFormatting sqref="AV118">
    <cfRule type="cellIs" dxfId="399" priority="515" operator="equal">
      <formula>"Leve"</formula>
    </cfRule>
  </conditionalFormatting>
  <conditionalFormatting sqref="AX118:AY118">
    <cfRule type="cellIs" dxfId="398" priority="516" operator="equal">
      <formula>"Catastrófico"</formula>
    </cfRule>
  </conditionalFormatting>
  <conditionalFormatting sqref="AX118:AY118">
    <cfRule type="cellIs" dxfId="397" priority="517" operator="equal">
      <formula>"Alto"</formula>
    </cfRule>
  </conditionalFormatting>
  <conditionalFormatting sqref="AX118:AY118">
    <cfRule type="cellIs" dxfId="396" priority="518" operator="equal">
      <formula>"Moderado"</formula>
    </cfRule>
  </conditionalFormatting>
  <conditionalFormatting sqref="AX118:AY118">
    <cfRule type="cellIs" dxfId="395" priority="519" operator="equal">
      <formula>"Bajo"</formula>
    </cfRule>
  </conditionalFormatting>
  <conditionalFormatting sqref="AC119:AC120">
    <cfRule type="cellIs" dxfId="394" priority="520" operator="equal">
      <formula>"Catastrófico"</formula>
    </cfRule>
  </conditionalFormatting>
  <conditionalFormatting sqref="AC119:AC120">
    <cfRule type="cellIs" dxfId="393" priority="521" operator="equal">
      <formula>"Mayor"</formula>
    </cfRule>
  </conditionalFormatting>
  <conditionalFormatting sqref="AC119:AC120">
    <cfRule type="cellIs" dxfId="392" priority="522" operator="equal">
      <formula>"Moderado"</formula>
    </cfRule>
  </conditionalFormatting>
  <conditionalFormatting sqref="AC119:AC120">
    <cfRule type="cellIs" dxfId="391" priority="523" operator="equal">
      <formula>"Menor"</formula>
    </cfRule>
  </conditionalFormatting>
  <conditionalFormatting sqref="AC119:AC120">
    <cfRule type="cellIs" dxfId="390" priority="524" operator="equal">
      <formula>"Leve"</formula>
    </cfRule>
  </conditionalFormatting>
  <conditionalFormatting sqref="Y119:Y120">
    <cfRule type="cellIs" dxfId="389" priority="525" operator="equal">
      <formula>"Muy Alta"</formula>
    </cfRule>
  </conditionalFormatting>
  <conditionalFormatting sqref="Y119:Y120">
    <cfRule type="cellIs" dxfId="388" priority="526" operator="equal">
      <formula>"Alta"</formula>
    </cfRule>
  </conditionalFormatting>
  <conditionalFormatting sqref="Y119:Y120">
    <cfRule type="cellIs" dxfId="387" priority="527" operator="equal">
      <formula>"Media"</formula>
    </cfRule>
  </conditionalFormatting>
  <conditionalFormatting sqref="Y119:Y120">
    <cfRule type="cellIs" dxfId="386" priority="528" operator="equal">
      <formula>"Baja"</formula>
    </cfRule>
  </conditionalFormatting>
  <conditionalFormatting sqref="Y119:Y120">
    <cfRule type="cellIs" dxfId="385" priority="529" operator="equal">
      <formula>"Muy Baja"</formula>
    </cfRule>
  </conditionalFormatting>
  <conditionalFormatting sqref="AE119:AE120">
    <cfRule type="cellIs" dxfId="384" priority="530" operator="equal">
      <formula>"Extremo"</formula>
    </cfRule>
  </conditionalFormatting>
  <conditionalFormatting sqref="AE119:AE120">
    <cfRule type="cellIs" dxfId="383" priority="531" operator="equal">
      <formula>"Alto"</formula>
    </cfRule>
  </conditionalFormatting>
  <conditionalFormatting sqref="AE119:AE120">
    <cfRule type="cellIs" dxfId="382" priority="532" operator="equal">
      <formula>"Moderado"</formula>
    </cfRule>
  </conditionalFormatting>
  <conditionalFormatting sqref="AE119:AE120">
    <cfRule type="cellIs" dxfId="381" priority="533" operator="equal">
      <formula>"Bajo"</formula>
    </cfRule>
  </conditionalFormatting>
  <conditionalFormatting sqref="AT119:AT121">
    <cfRule type="cellIs" dxfId="380" priority="534" operator="equal">
      <formula>"Muy Alta"</formula>
    </cfRule>
  </conditionalFormatting>
  <conditionalFormatting sqref="AT119:AT121">
    <cfRule type="cellIs" dxfId="379" priority="535" operator="equal">
      <formula>"Alta"</formula>
    </cfRule>
  </conditionalFormatting>
  <conditionalFormatting sqref="AT119:AT121">
    <cfRule type="cellIs" dxfId="378" priority="536" operator="equal">
      <formula>"Media"</formula>
    </cfRule>
  </conditionalFormatting>
  <conditionalFormatting sqref="AT119:AT121">
    <cfRule type="cellIs" dxfId="377" priority="537" operator="equal">
      <formula>"Baja"</formula>
    </cfRule>
  </conditionalFormatting>
  <conditionalFormatting sqref="AT119:AT121">
    <cfRule type="cellIs" dxfId="376" priority="538" operator="equal">
      <formula>"Muy Baja"</formula>
    </cfRule>
  </conditionalFormatting>
  <conditionalFormatting sqref="AV119:AV120">
    <cfRule type="cellIs" dxfId="375" priority="539" operator="equal">
      <formula>"Catastrófico"</formula>
    </cfRule>
  </conditionalFormatting>
  <conditionalFormatting sqref="AV119:AV120">
    <cfRule type="cellIs" dxfId="374" priority="540" operator="equal">
      <formula>"Mayor"</formula>
    </cfRule>
  </conditionalFormatting>
  <conditionalFormatting sqref="AV119:AV120">
    <cfRule type="cellIs" dxfId="373" priority="541" operator="equal">
      <formula>"Moderado"</formula>
    </cfRule>
  </conditionalFormatting>
  <conditionalFormatting sqref="AV119:AV120">
    <cfRule type="cellIs" dxfId="372" priority="542" operator="equal">
      <formula>"Menor"</formula>
    </cfRule>
  </conditionalFormatting>
  <conditionalFormatting sqref="AV119:AV120">
    <cfRule type="cellIs" dxfId="371" priority="543" operator="equal">
      <formula>"Leve"</formula>
    </cfRule>
  </conditionalFormatting>
  <conditionalFormatting sqref="AX119:AY120">
    <cfRule type="cellIs" dxfId="370" priority="544" operator="equal">
      <formula>"Catastrófico"</formula>
    </cfRule>
  </conditionalFormatting>
  <conditionalFormatting sqref="AX119:AY120">
    <cfRule type="cellIs" dxfId="369" priority="545" operator="equal">
      <formula>"Alto"</formula>
    </cfRule>
  </conditionalFormatting>
  <conditionalFormatting sqref="AX119:AY120">
    <cfRule type="cellIs" dxfId="368" priority="546" operator="equal">
      <formula>"Moderado"</formula>
    </cfRule>
  </conditionalFormatting>
  <conditionalFormatting sqref="AX119:AY120">
    <cfRule type="cellIs" dxfId="367" priority="547" operator="equal">
      <formula>"Bajo"</formula>
    </cfRule>
  </conditionalFormatting>
  <conditionalFormatting sqref="AC120:AC121">
    <cfRule type="cellIs" dxfId="366" priority="548" operator="equal">
      <formula>"Catastrófico"</formula>
    </cfRule>
  </conditionalFormatting>
  <conditionalFormatting sqref="AC120:AC121">
    <cfRule type="cellIs" dxfId="365" priority="549" operator="equal">
      <formula>"Mayor"</formula>
    </cfRule>
  </conditionalFormatting>
  <conditionalFormatting sqref="AC120:AC121">
    <cfRule type="cellIs" dxfId="364" priority="550" operator="equal">
      <formula>"Moderado"</formula>
    </cfRule>
  </conditionalFormatting>
  <conditionalFormatting sqref="AC120:AC121">
    <cfRule type="cellIs" dxfId="363" priority="551" operator="equal">
      <formula>"Menor"</formula>
    </cfRule>
  </conditionalFormatting>
  <conditionalFormatting sqref="AC120:AC121">
    <cfRule type="cellIs" dxfId="362" priority="552" operator="equal">
      <formula>"Leve"</formula>
    </cfRule>
  </conditionalFormatting>
  <conditionalFormatting sqref="Y120:Y121">
    <cfRule type="cellIs" dxfId="361" priority="553" operator="equal">
      <formula>"Muy Alta"</formula>
    </cfRule>
  </conditionalFormatting>
  <conditionalFormatting sqref="Y120:Y121">
    <cfRule type="cellIs" dxfId="360" priority="554" operator="equal">
      <formula>"Alta"</formula>
    </cfRule>
  </conditionalFormatting>
  <conditionalFormatting sqref="Y120:Y121">
    <cfRule type="cellIs" dxfId="359" priority="555" operator="equal">
      <formula>"Media"</formula>
    </cfRule>
  </conditionalFormatting>
  <conditionalFormatting sqref="Y120:Y121">
    <cfRule type="cellIs" dxfId="358" priority="556" operator="equal">
      <formula>"Baja"</formula>
    </cfRule>
  </conditionalFormatting>
  <conditionalFormatting sqref="Y120:Y121">
    <cfRule type="cellIs" dxfId="357" priority="557" operator="equal">
      <formula>"Muy Baja"</formula>
    </cfRule>
  </conditionalFormatting>
  <conditionalFormatting sqref="AE120:AE121">
    <cfRule type="cellIs" dxfId="356" priority="558" operator="equal">
      <formula>"Extremo"</formula>
    </cfRule>
  </conditionalFormatting>
  <conditionalFormatting sqref="AE120:AE121">
    <cfRule type="cellIs" dxfId="355" priority="559" operator="equal">
      <formula>"Alto"</formula>
    </cfRule>
  </conditionalFormatting>
  <conditionalFormatting sqref="AE120:AE121">
    <cfRule type="cellIs" dxfId="354" priority="560" operator="equal">
      <formula>"Moderado"</formula>
    </cfRule>
  </conditionalFormatting>
  <conditionalFormatting sqref="AE120:AE121">
    <cfRule type="cellIs" dxfId="353" priority="561" operator="equal">
      <formula>"Bajo"</formula>
    </cfRule>
  </conditionalFormatting>
  <conditionalFormatting sqref="AT120:AT121">
    <cfRule type="cellIs" dxfId="352" priority="562" operator="equal">
      <formula>"Muy Alta"</formula>
    </cfRule>
  </conditionalFormatting>
  <conditionalFormatting sqref="AT120:AT121">
    <cfRule type="cellIs" dxfId="351" priority="563" operator="equal">
      <formula>"Alta"</formula>
    </cfRule>
  </conditionalFormatting>
  <conditionalFormatting sqref="AT120:AT121">
    <cfRule type="cellIs" dxfId="350" priority="564" operator="equal">
      <formula>"Media"</formula>
    </cfRule>
  </conditionalFormatting>
  <conditionalFormatting sqref="AT120:AT121">
    <cfRule type="cellIs" dxfId="349" priority="565" operator="equal">
      <formula>"Baja"</formula>
    </cfRule>
  </conditionalFormatting>
  <conditionalFormatting sqref="AT120:AT121">
    <cfRule type="cellIs" dxfId="348" priority="566" operator="equal">
      <formula>"Muy Baja"</formula>
    </cfRule>
  </conditionalFormatting>
  <conditionalFormatting sqref="AV120:AV121">
    <cfRule type="cellIs" dxfId="347" priority="567" operator="equal">
      <formula>"Catastrófico"</formula>
    </cfRule>
  </conditionalFormatting>
  <conditionalFormatting sqref="AV120:AV121">
    <cfRule type="cellIs" dxfId="346" priority="568" operator="equal">
      <formula>"Mayor"</formula>
    </cfRule>
  </conditionalFormatting>
  <conditionalFormatting sqref="AV120:AV121">
    <cfRule type="cellIs" dxfId="345" priority="569" operator="equal">
      <formula>"Moderado"</formula>
    </cfRule>
  </conditionalFormatting>
  <conditionalFormatting sqref="AV120:AV121">
    <cfRule type="cellIs" dxfId="344" priority="570" operator="equal">
      <formula>"Menor"</formula>
    </cfRule>
  </conditionalFormatting>
  <conditionalFormatting sqref="AV120:AV121">
    <cfRule type="cellIs" dxfId="343" priority="571" operator="equal">
      <formula>"Leve"</formula>
    </cfRule>
  </conditionalFormatting>
  <conditionalFormatting sqref="AX120:AY121">
    <cfRule type="cellIs" dxfId="342" priority="572" operator="equal">
      <formula>"Catastrófico"</formula>
    </cfRule>
  </conditionalFormatting>
  <conditionalFormatting sqref="AX120:AY121">
    <cfRule type="cellIs" dxfId="341" priority="573" operator="equal">
      <formula>"Alto"</formula>
    </cfRule>
  </conditionalFormatting>
  <conditionalFormatting sqref="AX120:AY121">
    <cfRule type="cellIs" dxfId="340" priority="574" operator="equal">
      <formula>"Moderado"</formula>
    </cfRule>
  </conditionalFormatting>
  <conditionalFormatting sqref="AX120:AY121">
    <cfRule type="cellIs" dxfId="339" priority="575" operator="equal">
      <formula>"Bajo"</formula>
    </cfRule>
  </conditionalFormatting>
  <conditionalFormatting sqref="AC122:AC126 AC128">
    <cfRule type="cellIs" dxfId="338" priority="576" operator="equal">
      <formula>"Catastrófico"</formula>
    </cfRule>
  </conditionalFormatting>
  <conditionalFormatting sqref="AC122:AC126 AC128">
    <cfRule type="cellIs" dxfId="337" priority="577" operator="equal">
      <formula>"Mayor"</formula>
    </cfRule>
  </conditionalFormatting>
  <conditionalFormatting sqref="AC122:AC126 AC128">
    <cfRule type="cellIs" dxfId="336" priority="578" operator="equal">
      <formula>"Moderado"</formula>
    </cfRule>
  </conditionalFormatting>
  <conditionalFormatting sqref="AC122:AC126 AC128">
    <cfRule type="cellIs" dxfId="335" priority="579" operator="equal">
      <formula>"Menor"</formula>
    </cfRule>
  </conditionalFormatting>
  <conditionalFormatting sqref="AC122:AC126 AC128">
    <cfRule type="cellIs" dxfId="334" priority="580" operator="equal">
      <formula>"Leve"</formula>
    </cfRule>
  </conditionalFormatting>
  <conditionalFormatting sqref="Y122:Y128">
    <cfRule type="cellIs" dxfId="333" priority="581" operator="equal">
      <formula>"Muy Alta"</formula>
    </cfRule>
  </conditionalFormatting>
  <conditionalFormatting sqref="Y122:Y128">
    <cfRule type="cellIs" dxfId="332" priority="582" operator="equal">
      <formula>"Alta"</formula>
    </cfRule>
  </conditionalFormatting>
  <conditionalFormatting sqref="Y122:Y128">
    <cfRule type="cellIs" dxfId="331" priority="583" operator="equal">
      <formula>"Media"</formula>
    </cfRule>
  </conditionalFormatting>
  <conditionalFormatting sqref="Y122:Y128">
    <cfRule type="cellIs" dxfId="330" priority="584" operator="equal">
      <formula>"Baja"</formula>
    </cfRule>
  </conditionalFormatting>
  <conditionalFormatting sqref="Y122:Y128">
    <cfRule type="cellIs" dxfId="329" priority="585" operator="equal">
      <formula>"Muy Baja"</formula>
    </cfRule>
  </conditionalFormatting>
  <conditionalFormatting sqref="AE122:AE126 AE128">
    <cfRule type="cellIs" dxfId="328" priority="586" operator="equal">
      <formula>"Extremo"</formula>
    </cfRule>
  </conditionalFormatting>
  <conditionalFormatting sqref="AE122:AE126 AE128">
    <cfRule type="cellIs" dxfId="327" priority="587" operator="equal">
      <formula>"Alto"</formula>
    </cfRule>
  </conditionalFormatting>
  <conditionalFormatting sqref="AE122:AE126 AE128">
    <cfRule type="cellIs" dxfId="326" priority="588" operator="equal">
      <formula>"Moderado"</formula>
    </cfRule>
  </conditionalFormatting>
  <conditionalFormatting sqref="AE122:AE126 AE128">
    <cfRule type="cellIs" dxfId="325" priority="589" operator="equal">
      <formula>"Bajo"</formula>
    </cfRule>
  </conditionalFormatting>
  <conditionalFormatting sqref="AT122:AT128">
    <cfRule type="cellIs" dxfId="324" priority="590" operator="equal">
      <formula>"Muy Alta"</formula>
    </cfRule>
  </conditionalFormatting>
  <conditionalFormatting sqref="AT122:AT128">
    <cfRule type="cellIs" dxfId="323" priority="591" operator="equal">
      <formula>"Alta"</formula>
    </cfRule>
  </conditionalFormatting>
  <conditionalFormatting sqref="AT122:AT128">
    <cfRule type="cellIs" dxfId="322" priority="592" operator="equal">
      <formula>"Media"</formula>
    </cfRule>
  </conditionalFormatting>
  <conditionalFormatting sqref="AT122:AT128">
    <cfRule type="cellIs" dxfId="321" priority="593" operator="equal">
      <formula>"Baja"</formula>
    </cfRule>
  </conditionalFormatting>
  <conditionalFormatting sqref="AT122:AT128">
    <cfRule type="cellIs" dxfId="320" priority="594" operator="equal">
      <formula>"Muy Baja"</formula>
    </cfRule>
  </conditionalFormatting>
  <conditionalFormatting sqref="AV122:AV128">
    <cfRule type="cellIs" dxfId="319" priority="595" operator="equal">
      <formula>"Catastrófico"</formula>
    </cfRule>
  </conditionalFormatting>
  <conditionalFormatting sqref="AV122:AV128">
    <cfRule type="cellIs" dxfId="318" priority="596" operator="equal">
      <formula>"Mayor"</formula>
    </cfRule>
  </conditionalFormatting>
  <conditionalFormatting sqref="AV122:AV128">
    <cfRule type="cellIs" dxfId="317" priority="597" operator="equal">
      <formula>"Moderado"</formula>
    </cfRule>
  </conditionalFormatting>
  <conditionalFormatting sqref="AV122:AV128">
    <cfRule type="cellIs" dxfId="316" priority="598" operator="equal">
      <formula>"Menor"</formula>
    </cfRule>
  </conditionalFormatting>
  <conditionalFormatting sqref="AV122:AV128">
    <cfRule type="cellIs" dxfId="315" priority="599" operator="equal">
      <formula>"Leve"</formula>
    </cfRule>
  </conditionalFormatting>
  <conditionalFormatting sqref="AX122:AY128">
    <cfRule type="cellIs" dxfId="314" priority="600" operator="equal">
      <formula>"Catastrófico"</formula>
    </cfRule>
  </conditionalFormatting>
  <conditionalFormatting sqref="AX122:AY128">
    <cfRule type="cellIs" dxfId="313" priority="601" operator="equal">
      <formula>"Alto"</formula>
    </cfRule>
  </conditionalFormatting>
  <conditionalFormatting sqref="AX122:AY128">
    <cfRule type="cellIs" dxfId="312" priority="602" operator="equal">
      <formula>"Moderado"</formula>
    </cfRule>
  </conditionalFormatting>
  <conditionalFormatting sqref="AX122:AY128">
    <cfRule type="cellIs" dxfId="311" priority="603" operator="equal">
      <formula>"Bajo"</formula>
    </cfRule>
  </conditionalFormatting>
  <conditionalFormatting sqref="AC108">
    <cfRule type="cellIs" dxfId="310" priority="329" operator="equal">
      <formula>"Catastrófico"</formula>
    </cfRule>
    <cfRule type="cellIs" dxfId="309" priority="330" operator="equal">
      <formula>"Mayor"</formula>
    </cfRule>
    <cfRule type="cellIs" dxfId="308" priority="331" operator="equal">
      <formula>"Moderado"</formula>
    </cfRule>
    <cfRule type="cellIs" dxfId="307" priority="332" operator="equal">
      <formula>"Menor"</formula>
    </cfRule>
    <cfRule type="cellIs" dxfId="306" priority="333" operator="equal">
      <formula>"Leve"</formula>
    </cfRule>
  </conditionalFormatting>
  <conditionalFormatting sqref="AE108">
    <cfRule type="cellIs" dxfId="305" priority="325" operator="equal">
      <formula>"Extremo"</formula>
    </cfRule>
    <cfRule type="cellIs" dxfId="304" priority="326" operator="equal">
      <formula>"Alto"</formula>
    </cfRule>
    <cfRule type="cellIs" dxfId="303" priority="327" operator="equal">
      <formula>"Moderado"</formula>
    </cfRule>
    <cfRule type="cellIs" dxfId="302" priority="328" operator="equal">
      <formula>"Bajo"</formula>
    </cfRule>
  </conditionalFormatting>
  <conditionalFormatting sqref="AC116">
    <cfRule type="cellIs" dxfId="301" priority="320" operator="equal">
      <formula>"Catastrófico"</formula>
    </cfRule>
    <cfRule type="cellIs" dxfId="300" priority="321" operator="equal">
      <formula>"Mayor"</formula>
    </cfRule>
    <cfRule type="cellIs" dxfId="299" priority="322" operator="equal">
      <formula>"Moderado"</formula>
    </cfRule>
    <cfRule type="cellIs" dxfId="298" priority="323" operator="equal">
      <formula>"Menor"</formula>
    </cfRule>
    <cfRule type="cellIs" dxfId="297" priority="324" operator="equal">
      <formula>"Leve"</formula>
    </cfRule>
  </conditionalFormatting>
  <conditionalFormatting sqref="AE116">
    <cfRule type="cellIs" dxfId="296" priority="316" operator="equal">
      <formula>"Extremo"</formula>
    </cfRule>
    <cfRule type="cellIs" dxfId="295" priority="317" operator="equal">
      <formula>"Alto"</formula>
    </cfRule>
    <cfRule type="cellIs" dxfId="294" priority="318" operator="equal">
      <formula>"Moderado"</formula>
    </cfRule>
    <cfRule type="cellIs" dxfId="293" priority="319" operator="equal">
      <formula>"Bajo"</formula>
    </cfRule>
  </conditionalFormatting>
  <conditionalFormatting sqref="AC127">
    <cfRule type="cellIs" dxfId="292" priority="311" operator="equal">
      <formula>"Catastrófico"</formula>
    </cfRule>
    <cfRule type="cellIs" dxfId="291" priority="312" operator="equal">
      <formula>"Mayor"</formula>
    </cfRule>
    <cfRule type="cellIs" dxfId="290" priority="313" operator="equal">
      <formula>"Moderado"</formula>
    </cfRule>
    <cfRule type="cellIs" dxfId="289" priority="314" operator="equal">
      <formula>"Menor"</formula>
    </cfRule>
    <cfRule type="cellIs" dxfId="288" priority="315" operator="equal">
      <formula>"Leve"</formula>
    </cfRule>
  </conditionalFormatting>
  <conditionalFormatting sqref="AE127">
    <cfRule type="cellIs" dxfId="287" priority="307" operator="equal">
      <formula>"Extremo"</formula>
    </cfRule>
    <cfRule type="cellIs" dxfId="286" priority="308" operator="equal">
      <formula>"Alto"</formula>
    </cfRule>
    <cfRule type="cellIs" dxfId="285" priority="309" operator="equal">
      <formula>"Moderado"</formula>
    </cfRule>
    <cfRule type="cellIs" dxfId="284" priority="310" operator="equal">
      <formula>"Bajo"</formula>
    </cfRule>
  </conditionalFormatting>
  <conditionalFormatting sqref="Y129">
    <cfRule type="cellIs" dxfId="283" priority="37" operator="equal">
      <formula>"Muy Alta"</formula>
    </cfRule>
  </conditionalFormatting>
  <conditionalFormatting sqref="Y129">
    <cfRule type="cellIs" dxfId="282" priority="38" operator="equal">
      <formula>"Alta"</formula>
    </cfRule>
  </conditionalFormatting>
  <conditionalFormatting sqref="Y129">
    <cfRule type="cellIs" dxfId="281" priority="39" operator="equal">
      <formula>"Media"</formula>
    </cfRule>
  </conditionalFormatting>
  <conditionalFormatting sqref="Y129">
    <cfRule type="cellIs" dxfId="280" priority="40" operator="equal">
      <formula>"Baja"</formula>
    </cfRule>
  </conditionalFormatting>
  <conditionalFormatting sqref="Y129">
    <cfRule type="cellIs" dxfId="279" priority="41" operator="equal">
      <formula>"Muy Baja"</formula>
    </cfRule>
  </conditionalFormatting>
  <conditionalFormatting sqref="AC129:AC130">
    <cfRule type="cellIs" dxfId="278" priority="42" operator="equal">
      <formula>"Catastrófico"</formula>
    </cfRule>
  </conditionalFormatting>
  <conditionalFormatting sqref="AC129:AC130">
    <cfRule type="cellIs" dxfId="277" priority="43" operator="equal">
      <formula>"Mayor"</formula>
    </cfRule>
  </conditionalFormatting>
  <conditionalFormatting sqref="AC129:AC130">
    <cfRule type="cellIs" dxfId="276" priority="44" operator="equal">
      <formula>"Moderado"</formula>
    </cfRule>
  </conditionalFormatting>
  <conditionalFormatting sqref="AC129:AC130">
    <cfRule type="cellIs" dxfId="275" priority="45" operator="equal">
      <formula>"Menor"</formula>
    </cfRule>
  </conditionalFormatting>
  <conditionalFormatting sqref="AC129:AC130">
    <cfRule type="cellIs" dxfId="274" priority="46" operator="equal">
      <formula>"Leve"</formula>
    </cfRule>
  </conditionalFormatting>
  <conditionalFormatting sqref="AE129">
    <cfRule type="cellIs" dxfId="273" priority="47" operator="equal">
      <formula>"Extremo"</formula>
    </cfRule>
  </conditionalFormatting>
  <conditionalFormatting sqref="AE129">
    <cfRule type="cellIs" dxfId="272" priority="48" operator="equal">
      <formula>"Alto"</formula>
    </cfRule>
  </conditionalFormatting>
  <conditionalFormatting sqref="AE129">
    <cfRule type="cellIs" dxfId="271" priority="49" operator="equal">
      <formula>"Moderado"</formula>
    </cfRule>
  </conditionalFormatting>
  <conditionalFormatting sqref="AE129">
    <cfRule type="cellIs" dxfId="270" priority="50" operator="equal">
      <formula>"Bajo"</formula>
    </cfRule>
  </conditionalFormatting>
  <conditionalFormatting sqref="AT129">
    <cfRule type="cellIs" dxfId="269" priority="51" operator="equal">
      <formula>"Muy Alta"</formula>
    </cfRule>
  </conditionalFormatting>
  <conditionalFormatting sqref="AT129">
    <cfRule type="cellIs" dxfId="268" priority="52" operator="equal">
      <formula>"Alta"</formula>
    </cfRule>
  </conditionalFormatting>
  <conditionalFormatting sqref="AT129">
    <cfRule type="cellIs" dxfId="267" priority="53" operator="equal">
      <formula>"Media"</formula>
    </cfRule>
  </conditionalFormatting>
  <conditionalFormatting sqref="AT129">
    <cfRule type="cellIs" dxfId="266" priority="54" operator="equal">
      <formula>"Baja"</formula>
    </cfRule>
  </conditionalFormatting>
  <conditionalFormatting sqref="AT129">
    <cfRule type="cellIs" dxfId="265" priority="55" operator="equal">
      <formula>"Muy Baja"</formula>
    </cfRule>
  </conditionalFormatting>
  <conditionalFormatting sqref="AX129:AY129">
    <cfRule type="cellIs" dxfId="264" priority="56" operator="equal">
      <formula>"Catastrófico"</formula>
    </cfRule>
  </conditionalFormatting>
  <conditionalFormatting sqref="AX129:AY129">
    <cfRule type="cellIs" dxfId="263" priority="57" operator="equal">
      <formula>"Alto"</formula>
    </cfRule>
  </conditionalFormatting>
  <conditionalFormatting sqref="AX129:AY129">
    <cfRule type="cellIs" dxfId="262" priority="58" operator="equal">
      <formula>"Moderado"</formula>
    </cfRule>
  </conditionalFormatting>
  <conditionalFormatting sqref="AX129:AY129">
    <cfRule type="cellIs" dxfId="261" priority="59" operator="equal">
      <formula>"Bajo"</formula>
    </cfRule>
  </conditionalFormatting>
  <conditionalFormatting sqref="Y130">
    <cfRule type="cellIs" dxfId="260" priority="60" operator="equal">
      <formula>"Muy Alta"</formula>
    </cfRule>
  </conditionalFormatting>
  <conditionalFormatting sqref="Y130">
    <cfRule type="cellIs" dxfId="259" priority="61" operator="equal">
      <formula>"Alta"</formula>
    </cfRule>
  </conditionalFormatting>
  <conditionalFormatting sqref="Y130">
    <cfRule type="cellIs" dxfId="258" priority="62" operator="equal">
      <formula>"Media"</formula>
    </cfRule>
  </conditionalFormatting>
  <conditionalFormatting sqref="Y130">
    <cfRule type="cellIs" dxfId="257" priority="63" operator="equal">
      <formula>"Baja"</formula>
    </cfRule>
  </conditionalFormatting>
  <conditionalFormatting sqref="Y130">
    <cfRule type="cellIs" dxfId="256" priority="64" operator="equal">
      <formula>"Muy Baja"</formula>
    </cfRule>
  </conditionalFormatting>
  <conditionalFormatting sqref="AE130">
    <cfRule type="cellIs" dxfId="255" priority="65" operator="equal">
      <formula>"Extremo"</formula>
    </cfRule>
  </conditionalFormatting>
  <conditionalFormatting sqref="AE130">
    <cfRule type="cellIs" dxfId="254" priority="66" operator="equal">
      <formula>"Alto"</formula>
    </cfRule>
  </conditionalFormatting>
  <conditionalFormatting sqref="AE130">
    <cfRule type="cellIs" dxfId="253" priority="67" operator="equal">
      <formula>"Moderado"</formula>
    </cfRule>
  </conditionalFormatting>
  <conditionalFormatting sqref="AE130">
    <cfRule type="cellIs" dxfId="252" priority="68" operator="equal">
      <formula>"Bajo"</formula>
    </cfRule>
  </conditionalFormatting>
  <conditionalFormatting sqref="AT130">
    <cfRule type="cellIs" dxfId="251" priority="69" operator="equal">
      <formula>"Muy Alta"</formula>
    </cfRule>
  </conditionalFormatting>
  <conditionalFormatting sqref="AT130">
    <cfRule type="cellIs" dxfId="250" priority="70" operator="equal">
      <formula>"Alta"</formula>
    </cfRule>
  </conditionalFormatting>
  <conditionalFormatting sqref="AT130">
    <cfRule type="cellIs" dxfId="249" priority="71" operator="equal">
      <formula>"Media"</formula>
    </cfRule>
  </conditionalFormatting>
  <conditionalFormatting sqref="AT130">
    <cfRule type="cellIs" dxfId="248" priority="72" operator="equal">
      <formula>"Baja"</formula>
    </cfRule>
  </conditionalFormatting>
  <conditionalFormatting sqref="AT130">
    <cfRule type="cellIs" dxfId="247" priority="73" operator="equal">
      <formula>"Muy Baja"</formula>
    </cfRule>
  </conditionalFormatting>
  <conditionalFormatting sqref="AX130:AY130">
    <cfRule type="cellIs" dxfId="246" priority="74" operator="equal">
      <formula>"Catastrófico"</formula>
    </cfRule>
  </conditionalFormatting>
  <conditionalFormatting sqref="AX130:AY130">
    <cfRule type="cellIs" dxfId="245" priority="75" operator="equal">
      <formula>"Alto"</formula>
    </cfRule>
  </conditionalFormatting>
  <conditionalFormatting sqref="AX130:AY130">
    <cfRule type="cellIs" dxfId="244" priority="76" operator="equal">
      <formula>"Moderado"</formula>
    </cfRule>
  </conditionalFormatting>
  <conditionalFormatting sqref="AX130:AY130">
    <cfRule type="cellIs" dxfId="243" priority="77" operator="equal">
      <formula>"Bajo"</formula>
    </cfRule>
  </conditionalFormatting>
  <conditionalFormatting sqref="Y131">
    <cfRule type="cellIs" dxfId="242" priority="78" operator="equal">
      <formula>"Muy Alta"</formula>
    </cfRule>
  </conditionalFormatting>
  <conditionalFormatting sqref="Y131">
    <cfRule type="cellIs" dxfId="241" priority="79" operator="equal">
      <formula>"Alta"</formula>
    </cfRule>
  </conditionalFormatting>
  <conditionalFormatting sqref="Y131">
    <cfRule type="cellIs" dxfId="240" priority="80" operator="equal">
      <formula>"Media"</formula>
    </cfRule>
  </conditionalFormatting>
  <conditionalFormatting sqref="Y131">
    <cfRule type="cellIs" dxfId="239" priority="81" operator="equal">
      <formula>"Baja"</formula>
    </cfRule>
  </conditionalFormatting>
  <conditionalFormatting sqref="Y131">
    <cfRule type="cellIs" dxfId="238" priority="82" operator="equal">
      <formula>"Muy Baja"</formula>
    </cfRule>
  </conditionalFormatting>
  <conditionalFormatting sqref="AT131">
    <cfRule type="cellIs" dxfId="237" priority="87" operator="equal">
      <formula>"Muy Alta"</formula>
    </cfRule>
  </conditionalFormatting>
  <conditionalFormatting sqref="AT131">
    <cfRule type="cellIs" dxfId="236" priority="88" operator="equal">
      <formula>"Alta"</formula>
    </cfRule>
  </conditionalFormatting>
  <conditionalFormatting sqref="AT131">
    <cfRule type="cellIs" dxfId="235" priority="89" operator="equal">
      <formula>"Media"</formula>
    </cfRule>
  </conditionalFormatting>
  <conditionalFormatting sqref="AT131">
    <cfRule type="cellIs" dxfId="234" priority="90" operator="equal">
      <formula>"Baja"</formula>
    </cfRule>
  </conditionalFormatting>
  <conditionalFormatting sqref="AT131">
    <cfRule type="cellIs" dxfId="233" priority="91" operator="equal">
      <formula>"Muy Baja"</formula>
    </cfRule>
  </conditionalFormatting>
  <conditionalFormatting sqref="AV131">
    <cfRule type="cellIs" dxfId="232" priority="92" operator="equal">
      <formula>"Catastrófico"</formula>
    </cfRule>
  </conditionalFormatting>
  <conditionalFormatting sqref="AV131">
    <cfRule type="cellIs" dxfId="231" priority="93" operator="equal">
      <formula>"Mayor"</formula>
    </cfRule>
  </conditionalFormatting>
  <conditionalFormatting sqref="AV131">
    <cfRule type="cellIs" dxfId="230" priority="94" operator="equal">
      <formula>"Moderado"</formula>
    </cfRule>
  </conditionalFormatting>
  <conditionalFormatting sqref="AV131">
    <cfRule type="cellIs" dxfId="229" priority="95" operator="equal">
      <formula>"Menor"</formula>
    </cfRule>
  </conditionalFormatting>
  <conditionalFormatting sqref="AV131">
    <cfRule type="cellIs" dxfId="228" priority="96" operator="equal">
      <formula>"Leve"</formula>
    </cfRule>
  </conditionalFormatting>
  <conditionalFormatting sqref="AX131:AY131">
    <cfRule type="cellIs" dxfId="227" priority="97" operator="equal">
      <formula>"Catastrófico"</formula>
    </cfRule>
  </conditionalFormatting>
  <conditionalFormatting sqref="AX131:AY131">
    <cfRule type="cellIs" dxfId="226" priority="98" operator="equal">
      <formula>"Alto"</formula>
    </cfRule>
  </conditionalFormatting>
  <conditionalFormatting sqref="AX131:AY131">
    <cfRule type="cellIs" dxfId="225" priority="99" operator="equal">
      <formula>"Moderado"</formula>
    </cfRule>
  </conditionalFormatting>
  <conditionalFormatting sqref="AX131:AY131">
    <cfRule type="cellIs" dxfId="224" priority="100" operator="equal">
      <formula>"Bajo"</formula>
    </cfRule>
  </conditionalFormatting>
  <conditionalFormatting sqref="AV129">
    <cfRule type="cellIs" dxfId="223" priority="101" operator="equal">
      <formula>"Catastrófico"</formula>
    </cfRule>
  </conditionalFormatting>
  <conditionalFormatting sqref="AV129">
    <cfRule type="cellIs" dxfId="222" priority="102" operator="equal">
      <formula>"Mayor"</formula>
    </cfRule>
  </conditionalFormatting>
  <conditionalFormatting sqref="AV129">
    <cfRule type="cellIs" dxfId="221" priority="103" operator="equal">
      <formula>"Moderado"</formula>
    </cfRule>
  </conditionalFormatting>
  <conditionalFormatting sqref="AV129">
    <cfRule type="cellIs" dxfId="220" priority="104" operator="equal">
      <formula>"Menor"</formula>
    </cfRule>
  </conditionalFormatting>
  <conditionalFormatting sqref="AV129">
    <cfRule type="cellIs" dxfId="219" priority="105" operator="equal">
      <formula>"Leve"</formula>
    </cfRule>
  </conditionalFormatting>
  <conditionalFormatting sqref="AV130">
    <cfRule type="cellIs" dxfId="218" priority="106" operator="equal">
      <formula>"Catastrófico"</formula>
    </cfRule>
  </conditionalFormatting>
  <conditionalFormatting sqref="AV130">
    <cfRule type="cellIs" dxfId="217" priority="107" operator="equal">
      <formula>"Mayor"</formula>
    </cfRule>
  </conditionalFormatting>
  <conditionalFormatting sqref="AV130">
    <cfRule type="cellIs" dxfId="216" priority="108" operator="equal">
      <formula>"Moderado"</formula>
    </cfRule>
  </conditionalFormatting>
  <conditionalFormatting sqref="AV130">
    <cfRule type="cellIs" dxfId="215" priority="109" operator="equal">
      <formula>"Menor"</formula>
    </cfRule>
  </conditionalFormatting>
  <conditionalFormatting sqref="AV130">
    <cfRule type="cellIs" dxfId="214" priority="110" operator="equal">
      <formula>"Leve"</formula>
    </cfRule>
  </conditionalFormatting>
  <conditionalFormatting sqref="AC132">
    <cfRule type="cellIs" dxfId="213" priority="111" operator="equal">
      <formula>"Catastrófico"</formula>
    </cfRule>
  </conditionalFormatting>
  <conditionalFormatting sqref="AC132">
    <cfRule type="cellIs" dxfId="212" priority="112" operator="equal">
      <formula>"Mayor"</formula>
    </cfRule>
  </conditionalFormatting>
  <conditionalFormatting sqref="AC132">
    <cfRule type="cellIs" dxfId="211" priority="113" operator="equal">
      <formula>"Moderado"</formula>
    </cfRule>
  </conditionalFormatting>
  <conditionalFormatting sqref="AC132">
    <cfRule type="cellIs" dxfId="210" priority="114" operator="equal">
      <formula>"Menor"</formula>
    </cfRule>
  </conditionalFormatting>
  <conditionalFormatting sqref="AC132">
    <cfRule type="cellIs" dxfId="209" priority="115" operator="equal">
      <formula>"Leve"</formula>
    </cfRule>
  </conditionalFormatting>
  <conditionalFormatting sqref="Y132">
    <cfRule type="cellIs" dxfId="208" priority="116" operator="equal">
      <formula>"Muy Alta"</formula>
    </cfRule>
  </conditionalFormatting>
  <conditionalFormatting sqref="Y132">
    <cfRule type="cellIs" dxfId="207" priority="117" operator="equal">
      <formula>"Alta"</formula>
    </cfRule>
  </conditionalFormatting>
  <conditionalFormatting sqref="Y132">
    <cfRule type="cellIs" dxfId="206" priority="118" operator="equal">
      <formula>"Media"</formula>
    </cfRule>
  </conditionalFormatting>
  <conditionalFormatting sqref="Y132">
    <cfRule type="cellIs" dxfId="205" priority="119" operator="equal">
      <formula>"Baja"</formula>
    </cfRule>
  </conditionalFormatting>
  <conditionalFormatting sqref="Y132">
    <cfRule type="cellIs" dxfId="204" priority="120" operator="equal">
      <formula>"Muy Baja"</formula>
    </cfRule>
  </conditionalFormatting>
  <conditionalFormatting sqref="AE132">
    <cfRule type="cellIs" dxfId="203" priority="121" operator="equal">
      <formula>"Extremo"</formula>
    </cfRule>
  </conditionalFormatting>
  <conditionalFormatting sqref="AE132">
    <cfRule type="cellIs" dxfId="202" priority="122" operator="equal">
      <formula>"Alto"</formula>
    </cfRule>
  </conditionalFormatting>
  <conditionalFormatting sqref="AE132">
    <cfRule type="cellIs" dxfId="201" priority="123" operator="equal">
      <formula>"Moderado"</formula>
    </cfRule>
  </conditionalFormatting>
  <conditionalFormatting sqref="AE132">
    <cfRule type="cellIs" dxfId="200" priority="124" operator="equal">
      <formula>"Bajo"</formula>
    </cfRule>
  </conditionalFormatting>
  <conditionalFormatting sqref="AT132">
    <cfRule type="cellIs" dxfId="199" priority="125" operator="equal">
      <formula>"Muy Alta"</formula>
    </cfRule>
  </conditionalFormatting>
  <conditionalFormatting sqref="AT132">
    <cfRule type="cellIs" dxfId="198" priority="126" operator="equal">
      <formula>"Alta"</formula>
    </cfRule>
  </conditionalFormatting>
  <conditionalFormatting sqref="AT132">
    <cfRule type="cellIs" dxfId="197" priority="127" operator="equal">
      <formula>"Media"</formula>
    </cfRule>
  </conditionalFormatting>
  <conditionalFormatting sqref="AT132">
    <cfRule type="cellIs" dxfId="196" priority="128" operator="equal">
      <formula>"Baja"</formula>
    </cfRule>
  </conditionalFormatting>
  <conditionalFormatting sqref="AT132">
    <cfRule type="cellIs" dxfId="195" priority="129" operator="equal">
      <formula>"Muy Baja"</formula>
    </cfRule>
  </conditionalFormatting>
  <conditionalFormatting sqref="AV132">
    <cfRule type="cellIs" dxfId="194" priority="130" operator="equal">
      <formula>"Catastrófico"</formula>
    </cfRule>
  </conditionalFormatting>
  <conditionalFormatting sqref="AV132">
    <cfRule type="cellIs" dxfId="193" priority="131" operator="equal">
      <formula>"Mayor"</formula>
    </cfRule>
  </conditionalFormatting>
  <conditionalFormatting sqref="AV132">
    <cfRule type="cellIs" dxfId="192" priority="132" operator="equal">
      <formula>"Moderado"</formula>
    </cfRule>
  </conditionalFormatting>
  <conditionalFormatting sqref="AV132">
    <cfRule type="cellIs" dxfId="191" priority="133" operator="equal">
      <formula>"Menor"</formula>
    </cfRule>
  </conditionalFormatting>
  <conditionalFormatting sqref="AV132">
    <cfRule type="cellIs" dxfId="190" priority="134" operator="equal">
      <formula>"Leve"</formula>
    </cfRule>
  </conditionalFormatting>
  <conditionalFormatting sqref="AX132:AY132">
    <cfRule type="cellIs" dxfId="189" priority="135" operator="equal">
      <formula>"Catastrófico"</formula>
    </cfRule>
  </conditionalFormatting>
  <conditionalFormatting sqref="AX132:AY132">
    <cfRule type="cellIs" dxfId="188" priority="136" operator="equal">
      <formula>"Alto"</formula>
    </cfRule>
  </conditionalFormatting>
  <conditionalFormatting sqref="AX132:AY132">
    <cfRule type="cellIs" dxfId="187" priority="137" operator="equal">
      <formula>"Moderado"</formula>
    </cfRule>
  </conditionalFormatting>
  <conditionalFormatting sqref="AX132:AY132">
    <cfRule type="cellIs" dxfId="186" priority="138" operator="equal">
      <formula>"Bajo"</formula>
    </cfRule>
  </conditionalFormatting>
  <conditionalFormatting sqref="AC133">
    <cfRule type="cellIs" dxfId="185" priority="139" operator="equal">
      <formula>"Catastrófico"</formula>
    </cfRule>
  </conditionalFormatting>
  <conditionalFormatting sqref="AC133">
    <cfRule type="cellIs" dxfId="184" priority="140" operator="equal">
      <formula>"Mayor"</formula>
    </cfRule>
  </conditionalFormatting>
  <conditionalFormatting sqref="AC133">
    <cfRule type="cellIs" dxfId="183" priority="141" operator="equal">
      <formula>"Moderado"</formula>
    </cfRule>
  </conditionalFormatting>
  <conditionalFormatting sqref="AC133">
    <cfRule type="cellIs" dxfId="182" priority="142" operator="equal">
      <formula>"Menor"</formula>
    </cfRule>
  </conditionalFormatting>
  <conditionalFormatting sqref="AC133">
    <cfRule type="cellIs" dxfId="181" priority="143" operator="equal">
      <formula>"Leve"</formula>
    </cfRule>
  </conditionalFormatting>
  <conditionalFormatting sqref="Y133">
    <cfRule type="cellIs" dxfId="180" priority="144" operator="equal">
      <formula>"Muy Alta"</formula>
    </cfRule>
  </conditionalFormatting>
  <conditionalFormatting sqref="Y133">
    <cfRule type="cellIs" dxfId="179" priority="145" operator="equal">
      <formula>"Alta"</formula>
    </cfRule>
  </conditionalFormatting>
  <conditionalFormatting sqref="Y133">
    <cfRule type="cellIs" dxfId="178" priority="146" operator="equal">
      <formula>"Media"</formula>
    </cfRule>
  </conditionalFormatting>
  <conditionalFormatting sqref="Y133">
    <cfRule type="cellIs" dxfId="177" priority="147" operator="equal">
      <formula>"Baja"</formula>
    </cfRule>
  </conditionalFormatting>
  <conditionalFormatting sqref="Y133">
    <cfRule type="cellIs" dxfId="176" priority="148" operator="equal">
      <formula>"Muy Baja"</formula>
    </cfRule>
  </conditionalFormatting>
  <conditionalFormatting sqref="AE133">
    <cfRule type="cellIs" dxfId="175" priority="149" operator="equal">
      <formula>"Extremo"</formula>
    </cfRule>
  </conditionalFormatting>
  <conditionalFormatting sqref="AE133">
    <cfRule type="cellIs" dxfId="174" priority="150" operator="equal">
      <formula>"Alto"</formula>
    </cfRule>
  </conditionalFormatting>
  <conditionalFormatting sqref="AE133">
    <cfRule type="cellIs" dxfId="173" priority="151" operator="equal">
      <formula>"Moderado"</formula>
    </cfRule>
  </conditionalFormatting>
  <conditionalFormatting sqref="AE133">
    <cfRule type="cellIs" dxfId="172" priority="152" operator="equal">
      <formula>"Bajo"</formula>
    </cfRule>
  </conditionalFormatting>
  <conditionalFormatting sqref="AT133">
    <cfRule type="cellIs" dxfId="171" priority="153" operator="equal">
      <formula>"Muy Alta"</formula>
    </cfRule>
  </conditionalFormatting>
  <conditionalFormatting sqref="AT133">
    <cfRule type="cellIs" dxfId="170" priority="154" operator="equal">
      <formula>"Alta"</formula>
    </cfRule>
  </conditionalFormatting>
  <conditionalFormatting sqref="AT133">
    <cfRule type="cellIs" dxfId="169" priority="155" operator="equal">
      <formula>"Media"</formula>
    </cfRule>
  </conditionalFormatting>
  <conditionalFormatting sqref="AT133">
    <cfRule type="cellIs" dxfId="168" priority="156" operator="equal">
      <formula>"Baja"</formula>
    </cfRule>
  </conditionalFormatting>
  <conditionalFormatting sqref="AT133">
    <cfRule type="cellIs" dxfId="167" priority="157" operator="equal">
      <formula>"Muy Baja"</formula>
    </cfRule>
  </conditionalFormatting>
  <conditionalFormatting sqref="AV133">
    <cfRule type="cellIs" dxfId="166" priority="158" operator="equal">
      <formula>"Catastrófico"</formula>
    </cfRule>
  </conditionalFormatting>
  <conditionalFormatting sqref="AV133">
    <cfRule type="cellIs" dxfId="165" priority="159" operator="equal">
      <formula>"Mayor"</formula>
    </cfRule>
  </conditionalFormatting>
  <conditionalFormatting sqref="AV133">
    <cfRule type="cellIs" dxfId="164" priority="160" operator="equal">
      <formula>"Moderado"</formula>
    </cfRule>
  </conditionalFormatting>
  <conditionalFormatting sqref="AV133">
    <cfRule type="cellIs" dxfId="163" priority="161" operator="equal">
      <formula>"Menor"</formula>
    </cfRule>
  </conditionalFormatting>
  <conditionalFormatting sqref="AV133">
    <cfRule type="cellIs" dxfId="162" priority="162" operator="equal">
      <formula>"Leve"</formula>
    </cfRule>
  </conditionalFormatting>
  <conditionalFormatting sqref="AX133:AY133">
    <cfRule type="cellIs" dxfId="161" priority="163" operator="equal">
      <formula>"Catastrófico"</formula>
    </cfRule>
  </conditionalFormatting>
  <conditionalFormatting sqref="AX133:AY133">
    <cfRule type="cellIs" dxfId="160" priority="164" operator="equal">
      <formula>"Alto"</formula>
    </cfRule>
  </conditionalFormatting>
  <conditionalFormatting sqref="AX133:AY133">
    <cfRule type="cellIs" dxfId="159" priority="165" operator="equal">
      <formula>"Moderado"</formula>
    </cfRule>
  </conditionalFormatting>
  <conditionalFormatting sqref="AX133:AY133">
    <cfRule type="cellIs" dxfId="158" priority="166" operator="equal">
      <formula>"Bajo"</formula>
    </cfRule>
  </conditionalFormatting>
  <conditionalFormatting sqref="Y134">
    <cfRule type="cellIs" dxfId="157" priority="172" operator="equal">
      <formula>"Muy Alta"</formula>
    </cfRule>
  </conditionalFormatting>
  <conditionalFormatting sqref="Y134">
    <cfRule type="cellIs" dxfId="156" priority="173" operator="equal">
      <formula>"Alta"</formula>
    </cfRule>
  </conditionalFormatting>
  <conditionalFormatting sqref="Y134">
    <cfRule type="cellIs" dxfId="155" priority="174" operator="equal">
      <formula>"Media"</formula>
    </cfRule>
  </conditionalFormatting>
  <conditionalFormatting sqref="Y134">
    <cfRule type="cellIs" dxfId="154" priority="175" operator="equal">
      <formula>"Baja"</formula>
    </cfRule>
  </conditionalFormatting>
  <conditionalFormatting sqref="Y134">
    <cfRule type="cellIs" dxfId="153" priority="176" operator="equal">
      <formula>"Muy Baja"</formula>
    </cfRule>
  </conditionalFormatting>
  <conditionalFormatting sqref="AT134">
    <cfRule type="cellIs" dxfId="152" priority="181" operator="equal">
      <formula>"Muy Alta"</formula>
    </cfRule>
  </conditionalFormatting>
  <conditionalFormatting sqref="AT134">
    <cfRule type="cellIs" dxfId="151" priority="182" operator="equal">
      <formula>"Alta"</formula>
    </cfRule>
  </conditionalFormatting>
  <conditionalFormatting sqref="AT134">
    <cfRule type="cellIs" dxfId="150" priority="183" operator="equal">
      <formula>"Media"</formula>
    </cfRule>
  </conditionalFormatting>
  <conditionalFormatting sqref="AT134">
    <cfRule type="cellIs" dxfId="149" priority="184" operator="equal">
      <formula>"Baja"</formula>
    </cfRule>
  </conditionalFormatting>
  <conditionalFormatting sqref="AT134">
    <cfRule type="cellIs" dxfId="148" priority="185" operator="equal">
      <formula>"Muy Baja"</formula>
    </cfRule>
  </conditionalFormatting>
  <conditionalFormatting sqref="AV134">
    <cfRule type="cellIs" dxfId="147" priority="186" operator="equal">
      <formula>"Catastrófico"</formula>
    </cfRule>
  </conditionalFormatting>
  <conditionalFormatting sqref="AV134">
    <cfRule type="cellIs" dxfId="146" priority="187" operator="equal">
      <formula>"Mayor"</formula>
    </cfRule>
  </conditionalFormatting>
  <conditionalFormatting sqref="AV134">
    <cfRule type="cellIs" dxfId="145" priority="188" operator="equal">
      <formula>"Moderado"</formula>
    </cfRule>
  </conditionalFormatting>
  <conditionalFormatting sqref="AV134">
    <cfRule type="cellIs" dxfId="144" priority="189" operator="equal">
      <formula>"Menor"</formula>
    </cfRule>
  </conditionalFormatting>
  <conditionalFormatting sqref="AV134">
    <cfRule type="cellIs" dxfId="143" priority="190" operator="equal">
      <formula>"Leve"</formula>
    </cfRule>
  </conditionalFormatting>
  <conditionalFormatting sqref="AX134:AY134">
    <cfRule type="cellIs" dxfId="142" priority="191" operator="equal">
      <formula>"Catastrófico"</formula>
    </cfRule>
  </conditionalFormatting>
  <conditionalFormatting sqref="AX134:AY134">
    <cfRule type="cellIs" dxfId="141" priority="192" operator="equal">
      <formula>"Alto"</formula>
    </cfRule>
  </conditionalFormatting>
  <conditionalFormatting sqref="AX134:AY134">
    <cfRule type="cellIs" dxfId="140" priority="193" operator="equal">
      <formula>"Moderado"</formula>
    </cfRule>
  </conditionalFormatting>
  <conditionalFormatting sqref="AX134:AY134">
    <cfRule type="cellIs" dxfId="139" priority="194" operator="equal">
      <formula>"Bajo"</formula>
    </cfRule>
  </conditionalFormatting>
  <conditionalFormatting sqref="AC135">
    <cfRule type="cellIs" dxfId="138" priority="195" operator="equal">
      <formula>"Catastrófico"</formula>
    </cfRule>
  </conditionalFormatting>
  <conditionalFormatting sqref="AC135">
    <cfRule type="cellIs" dxfId="137" priority="196" operator="equal">
      <formula>"Mayor"</formula>
    </cfRule>
  </conditionalFormatting>
  <conditionalFormatting sqref="AC135">
    <cfRule type="cellIs" dxfId="136" priority="197" operator="equal">
      <formula>"Moderado"</formula>
    </cfRule>
  </conditionalFormatting>
  <conditionalFormatting sqref="AC135">
    <cfRule type="cellIs" dxfId="135" priority="198" operator="equal">
      <formula>"Menor"</formula>
    </cfRule>
  </conditionalFormatting>
  <conditionalFormatting sqref="AC135">
    <cfRule type="cellIs" dxfId="134" priority="199" operator="equal">
      <formula>"Leve"</formula>
    </cfRule>
  </conditionalFormatting>
  <conditionalFormatting sqref="Y135">
    <cfRule type="cellIs" dxfId="133" priority="200" operator="equal">
      <formula>"Muy Alta"</formula>
    </cfRule>
  </conditionalFormatting>
  <conditionalFormatting sqref="Y135">
    <cfRule type="cellIs" dxfId="132" priority="201" operator="equal">
      <formula>"Alta"</formula>
    </cfRule>
  </conditionalFormatting>
  <conditionalFormatting sqref="Y135">
    <cfRule type="cellIs" dxfId="131" priority="202" operator="equal">
      <formula>"Media"</formula>
    </cfRule>
  </conditionalFormatting>
  <conditionalFormatting sqref="Y135">
    <cfRule type="cellIs" dxfId="130" priority="203" operator="equal">
      <formula>"Baja"</formula>
    </cfRule>
  </conditionalFormatting>
  <conditionalFormatting sqref="Y135">
    <cfRule type="cellIs" dxfId="129" priority="204" operator="equal">
      <formula>"Muy Baja"</formula>
    </cfRule>
  </conditionalFormatting>
  <conditionalFormatting sqref="AE135">
    <cfRule type="cellIs" dxfId="128" priority="205" operator="equal">
      <formula>"Extremo"</formula>
    </cfRule>
  </conditionalFormatting>
  <conditionalFormatting sqref="AE135">
    <cfRule type="cellIs" dxfId="127" priority="206" operator="equal">
      <formula>"Alto"</formula>
    </cfRule>
  </conditionalFormatting>
  <conditionalFormatting sqref="AE135">
    <cfRule type="cellIs" dxfId="126" priority="207" operator="equal">
      <formula>"Moderado"</formula>
    </cfRule>
  </conditionalFormatting>
  <conditionalFormatting sqref="AE135">
    <cfRule type="cellIs" dxfId="125" priority="208" operator="equal">
      <formula>"Bajo"</formula>
    </cfRule>
  </conditionalFormatting>
  <conditionalFormatting sqref="AT135">
    <cfRule type="cellIs" dxfId="124" priority="209" operator="equal">
      <formula>"Muy Alta"</formula>
    </cfRule>
  </conditionalFormatting>
  <conditionalFormatting sqref="AT135">
    <cfRule type="cellIs" dxfId="123" priority="210" operator="equal">
      <formula>"Alta"</formula>
    </cfRule>
  </conditionalFormatting>
  <conditionalFormatting sqref="AT135">
    <cfRule type="cellIs" dxfId="122" priority="211" operator="equal">
      <formula>"Media"</formula>
    </cfRule>
  </conditionalFormatting>
  <conditionalFormatting sqref="AT135">
    <cfRule type="cellIs" dxfId="121" priority="212" operator="equal">
      <formula>"Baja"</formula>
    </cfRule>
  </conditionalFormatting>
  <conditionalFormatting sqref="AT135">
    <cfRule type="cellIs" dxfId="120" priority="213" operator="equal">
      <formula>"Muy Baja"</formula>
    </cfRule>
  </conditionalFormatting>
  <conditionalFormatting sqref="AV135">
    <cfRule type="cellIs" dxfId="119" priority="214" operator="equal">
      <formula>"Catastrófico"</formula>
    </cfRule>
  </conditionalFormatting>
  <conditionalFormatting sqref="AV135">
    <cfRule type="cellIs" dxfId="118" priority="215" operator="equal">
      <formula>"Mayor"</formula>
    </cfRule>
  </conditionalFormatting>
  <conditionalFormatting sqref="AV135">
    <cfRule type="cellIs" dxfId="117" priority="216" operator="equal">
      <formula>"Moderado"</formula>
    </cfRule>
  </conditionalFormatting>
  <conditionalFormatting sqref="AV135">
    <cfRule type="cellIs" dxfId="116" priority="217" operator="equal">
      <formula>"Menor"</formula>
    </cfRule>
  </conditionalFormatting>
  <conditionalFormatting sqref="AV135">
    <cfRule type="cellIs" dxfId="115" priority="218" operator="equal">
      <formula>"Leve"</formula>
    </cfRule>
  </conditionalFormatting>
  <conditionalFormatting sqref="AX135:AY135">
    <cfRule type="cellIs" dxfId="114" priority="219" operator="equal">
      <formula>"Catastrófico"</formula>
    </cfRule>
  </conditionalFormatting>
  <conditionalFormatting sqref="AX135:AY135">
    <cfRule type="cellIs" dxfId="113" priority="220" operator="equal">
      <formula>"Alto"</formula>
    </cfRule>
  </conditionalFormatting>
  <conditionalFormatting sqref="AX135:AY135">
    <cfRule type="cellIs" dxfId="112" priority="221" operator="equal">
      <formula>"Moderado"</formula>
    </cfRule>
  </conditionalFormatting>
  <conditionalFormatting sqref="AX135:AY135">
    <cfRule type="cellIs" dxfId="111" priority="222" operator="equal">
      <formula>"Bajo"</formula>
    </cfRule>
  </conditionalFormatting>
  <conditionalFormatting sqref="AC136">
    <cfRule type="cellIs" dxfId="110" priority="223" operator="equal">
      <formula>"Catastrófico"</formula>
    </cfRule>
  </conditionalFormatting>
  <conditionalFormatting sqref="AC136">
    <cfRule type="cellIs" dxfId="109" priority="224" operator="equal">
      <formula>"Mayor"</formula>
    </cfRule>
  </conditionalFormatting>
  <conditionalFormatting sqref="AC136">
    <cfRule type="cellIs" dxfId="108" priority="225" operator="equal">
      <formula>"Moderado"</formula>
    </cfRule>
  </conditionalFormatting>
  <conditionalFormatting sqref="AC136">
    <cfRule type="cellIs" dxfId="107" priority="226" operator="equal">
      <formula>"Menor"</formula>
    </cfRule>
  </conditionalFormatting>
  <conditionalFormatting sqref="AC136">
    <cfRule type="cellIs" dxfId="106" priority="227" operator="equal">
      <formula>"Leve"</formula>
    </cfRule>
  </conditionalFormatting>
  <conditionalFormatting sqref="Y136">
    <cfRule type="cellIs" dxfId="105" priority="228" operator="equal">
      <formula>"Muy Alta"</formula>
    </cfRule>
  </conditionalFormatting>
  <conditionalFormatting sqref="Y136">
    <cfRule type="cellIs" dxfId="104" priority="229" operator="equal">
      <formula>"Alta"</formula>
    </cfRule>
  </conditionalFormatting>
  <conditionalFormatting sqref="Y136">
    <cfRule type="cellIs" dxfId="103" priority="230" operator="equal">
      <formula>"Media"</formula>
    </cfRule>
  </conditionalFormatting>
  <conditionalFormatting sqref="Y136">
    <cfRule type="cellIs" dxfId="102" priority="231" operator="equal">
      <formula>"Baja"</formula>
    </cfRule>
  </conditionalFormatting>
  <conditionalFormatting sqref="Y136">
    <cfRule type="cellIs" dxfId="101" priority="232" operator="equal">
      <formula>"Muy Baja"</formula>
    </cfRule>
  </conditionalFormatting>
  <conditionalFormatting sqref="AE136">
    <cfRule type="cellIs" dxfId="100" priority="233" operator="equal">
      <formula>"Extremo"</formula>
    </cfRule>
  </conditionalFormatting>
  <conditionalFormatting sqref="AE136">
    <cfRule type="cellIs" dxfId="99" priority="234" operator="equal">
      <formula>"Alto"</formula>
    </cfRule>
  </conditionalFormatting>
  <conditionalFormatting sqref="AE136">
    <cfRule type="cellIs" dxfId="98" priority="235" operator="equal">
      <formula>"Moderado"</formula>
    </cfRule>
  </conditionalFormatting>
  <conditionalFormatting sqref="AE136">
    <cfRule type="cellIs" dxfId="97" priority="236" operator="equal">
      <formula>"Bajo"</formula>
    </cfRule>
  </conditionalFormatting>
  <conditionalFormatting sqref="AT136">
    <cfRule type="cellIs" dxfId="96" priority="237" operator="equal">
      <formula>"Muy Alta"</formula>
    </cfRule>
  </conditionalFormatting>
  <conditionalFormatting sqref="AT136">
    <cfRule type="cellIs" dxfId="95" priority="238" operator="equal">
      <formula>"Alta"</formula>
    </cfRule>
  </conditionalFormatting>
  <conditionalFormatting sqref="AT136">
    <cfRule type="cellIs" dxfId="94" priority="239" operator="equal">
      <formula>"Media"</formula>
    </cfRule>
  </conditionalFormatting>
  <conditionalFormatting sqref="AT136">
    <cfRule type="cellIs" dxfId="93" priority="240" operator="equal">
      <formula>"Baja"</formula>
    </cfRule>
  </conditionalFormatting>
  <conditionalFormatting sqref="AT136">
    <cfRule type="cellIs" dxfId="92" priority="241" operator="equal">
      <formula>"Muy Baja"</formula>
    </cfRule>
  </conditionalFormatting>
  <conditionalFormatting sqref="AV136">
    <cfRule type="cellIs" dxfId="91" priority="242" operator="equal">
      <formula>"Catastrófico"</formula>
    </cfRule>
  </conditionalFormatting>
  <conditionalFormatting sqref="AV136">
    <cfRule type="cellIs" dxfId="90" priority="243" operator="equal">
      <formula>"Mayor"</formula>
    </cfRule>
  </conditionalFormatting>
  <conditionalFormatting sqref="AV136">
    <cfRule type="cellIs" dxfId="89" priority="244" operator="equal">
      <formula>"Moderado"</formula>
    </cfRule>
  </conditionalFormatting>
  <conditionalFormatting sqref="AV136">
    <cfRule type="cellIs" dxfId="88" priority="245" operator="equal">
      <formula>"Menor"</formula>
    </cfRule>
  </conditionalFormatting>
  <conditionalFormatting sqref="AV136">
    <cfRule type="cellIs" dxfId="87" priority="246" operator="equal">
      <formula>"Leve"</formula>
    </cfRule>
  </conditionalFormatting>
  <conditionalFormatting sqref="AX136:AY136">
    <cfRule type="cellIs" dxfId="86" priority="247" operator="equal">
      <formula>"Catastrófico"</formula>
    </cfRule>
  </conditionalFormatting>
  <conditionalFormatting sqref="AX136:AY136">
    <cfRule type="cellIs" dxfId="85" priority="248" operator="equal">
      <formula>"Alto"</formula>
    </cfRule>
  </conditionalFormatting>
  <conditionalFormatting sqref="AX136:AY136">
    <cfRule type="cellIs" dxfId="84" priority="249" operator="equal">
      <formula>"Moderado"</formula>
    </cfRule>
  </conditionalFormatting>
  <conditionalFormatting sqref="AX136:AY136">
    <cfRule type="cellIs" dxfId="83" priority="250" operator="equal">
      <formula>"Bajo"</formula>
    </cfRule>
  </conditionalFormatting>
  <conditionalFormatting sqref="Y137">
    <cfRule type="cellIs" dxfId="82" priority="256" operator="equal">
      <formula>"Muy Alta"</formula>
    </cfRule>
  </conditionalFormatting>
  <conditionalFormatting sqref="Y137">
    <cfRule type="cellIs" dxfId="81" priority="257" operator="equal">
      <formula>"Alta"</formula>
    </cfRule>
  </conditionalFormatting>
  <conditionalFormatting sqref="Y137">
    <cfRule type="cellIs" dxfId="80" priority="258" operator="equal">
      <formula>"Media"</formula>
    </cfRule>
  </conditionalFormatting>
  <conditionalFormatting sqref="Y137">
    <cfRule type="cellIs" dxfId="79" priority="259" operator="equal">
      <formula>"Baja"</formula>
    </cfRule>
  </conditionalFormatting>
  <conditionalFormatting sqref="Y137">
    <cfRule type="cellIs" dxfId="78" priority="260" operator="equal">
      <formula>"Muy Baja"</formula>
    </cfRule>
  </conditionalFormatting>
  <conditionalFormatting sqref="AT137">
    <cfRule type="cellIs" dxfId="77" priority="265" operator="equal">
      <formula>"Muy Alta"</formula>
    </cfRule>
  </conditionalFormatting>
  <conditionalFormatting sqref="AT137">
    <cfRule type="cellIs" dxfId="76" priority="266" operator="equal">
      <formula>"Alta"</formula>
    </cfRule>
  </conditionalFormatting>
  <conditionalFormatting sqref="AT137">
    <cfRule type="cellIs" dxfId="75" priority="267" operator="equal">
      <formula>"Media"</formula>
    </cfRule>
  </conditionalFormatting>
  <conditionalFormatting sqref="AT137">
    <cfRule type="cellIs" dxfId="74" priority="268" operator="equal">
      <formula>"Baja"</formula>
    </cfRule>
  </conditionalFormatting>
  <conditionalFormatting sqref="AT137">
    <cfRule type="cellIs" dxfId="73" priority="269" operator="equal">
      <formula>"Muy Baja"</formula>
    </cfRule>
  </conditionalFormatting>
  <conditionalFormatting sqref="AV137">
    <cfRule type="cellIs" dxfId="72" priority="270" operator="equal">
      <formula>"Catastrófico"</formula>
    </cfRule>
  </conditionalFormatting>
  <conditionalFormatting sqref="AV137">
    <cfRule type="cellIs" dxfId="71" priority="271" operator="equal">
      <formula>"Mayor"</formula>
    </cfRule>
  </conditionalFormatting>
  <conditionalFormatting sqref="AV137">
    <cfRule type="cellIs" dxfId="70" priority="272" operator="equal">
      <formula>"Moderado"</formula>
    </cfRule>
  </conditionalFormatting>
  <conditionalFormatting sqref="AV137">
    <cfRule type="cellIs" dxfId="69" priority="273" operator="equal">
      <formula>"Menor"</formula>
    </cfRule>
  </conditionalFormatting>
  <conditionalFormatting sqref="AV137">
    <cfRule type="cellIs" dxfId="68" priority="274" operator="equal">
      <formula>"Leve"</formula>
    </cfRule>
  </conditionalFormatting>
  <conditionalFormatting sqref="AX137:AY137">
    <cfRule type="cellIs" dxfId="67" priority="275" operator="equal">
      <formula>"Catastrófico"</formula>
    </cfRule>
  </conditionalFormatting>
  <conditionalFormatting sqref="AX137:AY137">
    <cfRule type="cellIs" dxfId="66" priority="276" operator="equal">
      <formula>"Alto"</formula>
    </cfRule>
  </conditionalFormatting>
  <conditionalFormatting sqref="AX137:AY137">
    <cfRule type="cellIs" dxfId="65" priority="277" operator="equal">
      <formula>"Moderado"</formula>
    </cfRule>
  </conditionalFormatting>
  <conditionalFormatting sqref="AX137:AY137">
    <cfRule type="cellIs" dxfId="64" priority="278" operator="equal">
      <formula>"Bajo"</formula>
    </cfRule>
  </conditionalFormatting>
  <conditionalFormatting sqref="AC138:AC140 AC142:AC144">
    <cfRule type="cellIs" dxfId="63" priority="279" operator="equal">
      <formula>"Catastrófico"</formula>
    </cfRule>
  </conditionalFormatting>
  <conditionalFormatting sqref="AC138:AC140 AC142:AC144">
    <cfRule type="cellIs" dxfId="62" priority="280" operator="equal">
      <formula>"Mayor"</formula>
    </cfRule>
  </conditionalFormatting>
  <conditionalFormatting sqref="AC138:AC140 AC142:AC144">
    <cfRule type="cellIs" dxfId="61" priority="281" operator="equal">
      <formula>"Moderado"</formula>
    </cfRule>
  </conditionalFormatting>
  <conditionalFormatting sqref="AC138:AC140 AC142:AC144">
    <cfRule type="cellIs" dxfId="60" priority="282" operator="equal">
      <formula>"Menor"</formula>
    </cfRule>
  </conditionalFormatting>
  <conditionalFormatting sqref="AC138:AC140 AC142:AC144">
    <cfRule type="cellIs" dxfId="59" priority="283" operator="equal">
      <formula>"Leve"</formula>
    </cfRule>
  </conditionalFormatting>
  <conditionalFormatting sqref="Y138:Y144">
    <cfRule type="cellIs" dxfId="58" priority="284" operator="equal">
      <formula>"Muy Alta"</formula>
    </cfRule>
  </conditionalFormatting>
  <conditionalFormatting sqref="Y138:Y144">
    <cfRule type="cellIs" dxfId="57" priority="285" operator="equal">
      <formula>"Alta"</formula>
    </cfRule>
  </conditionalFormatting>
  <conditionalFormatting sqref="Y138:Y144">
    <cfRule type="cellIs" dxfId="56" priority="286" operator="equal">
      <formula>"Media"</formula>
    </cfRule>
  </conditionalFormatting>
  <conditionalFormatting sqref="Y138:Y144">
    <cfRule type="cellIs" dxfId="55" priority="287" operator="equal">
      <formula>"Baja"</formula>
    </cfRule>
  </conditionalFormatting>
  <conditionalFormatting sqref="Y138:Y144">
    <cfRule type="cellIs" dxfId="54" priority="288" operator="equal">
      <formula>"Muy Baja"</formula>
    </cfRule>
  </conditionalFormatting>
  <conditionalFormatting sqref="AE138:AE140 AE142:AE144">
    <cfRule type="cellIs" dxfId="53" priority="289" operator="equal">
      <formula>"Extremo"</formula>
    </cfRule>
  </conditionalFormatting>
  <conditionalFormatting sqref="AE138:AE140 AE142:AE144">
    <cfRule type="cellIs" dxfId="52" priority="290" operator="equal">
      <formula>"Alto"</formula>
    </cfRule>
  </conditionalFormatting>
  <conditionalFormatting sqref="AE138:AE140 AE142:AE144">
    <cfRule type="cellIs" dxfId="51" priority="291" operator="equal">
      <formula>"Moderado"</formula>
    </cfRule>
  </conditionalFormatting>
  <conditionalFormatting sqref="AE138:AE140 AE142:AE144">
    <cfRule type="cellIs" dxfId="50" priority="292" operator="equal">
      <formula>"Bajo"</formula>
    </cfRule>
  </conditionalFormatting>
  <conditionalFormatting sqref="AT138:AT144">
    <cfRule type="cellIs" dxfId="49" priority="293" operator="equal">
      <formula>"Muy Alta"</formula>
    </cfRule>
  </conditionalFormatting>
  <conditionalFormatting sqref="AT138:AT144">
    <cfRule type="cellIs" dxfId="48" priority="294" operator="equal">
      <formula>"Alta"</formula>
    </cfRule>
  </conditionalFormatting>
  <conditionalFormatting sqref="AT138:AT144">
    <cfRule type="cellIs" dxfId="47" priority="295" operator="equal">
      <formula>"Media"</formula>
    </cfRule>
  </conditionalFormatting>
  <conditionalFormatting sqref="AT138:AT144">
    <cfRule type="cellIs" dxfId="46" priority="296" operator="equal">
      <formula>"Baja"</formula>
    </cfRule>
  </conditionalFormatting>
  <conditionalFormatting sqref="AT138:AT144">
    <cfRule type="cellIs" dxfId="45" priority="297" operator="equal">
      <formula>"Muy Baja"</formula>
    </cfRule>
  </conditionalFormatting>
  <conditionalFormatting sqref="AV138:AV144">
    <cfRule type="cellIs" dxfId="44" priority="298" operator="equal">
      <formula>"Catastrófico"</formula>
    </cfRule>
  </conditionalFormatting>
  <conditionalFormatting sqref="AV138:AV144">
    <cfRule type="cellIs" dxfId="43" priority="299" operator="equal">
      <formula>"Mayor"</formula>
    </cfRule>
  </conditionalFormatting>
  <conditionalFormatting sqref="AV138:AV144">
    <cfRule type="cellIs" dxfId="42" priority="300" operator="equal">
      <formula>"Moderado"</formula>
    </cfRule>
  </conditionalFormatting>
  <conditionalFormatting sqref="AV138:AV144">
    <cfRule type="cellIs" dxfId="41" priority="301" operator="equal">
      <formula>"Menor"</formula>
    </cfRule>
  </conditionalFormatting>
  <conditionalFormatting sqref="AV138:AV144">
    <cfRule type="cellIs" dxfId="40" priority="302" operator="equal">
      <formula>"Leve"</formula>
    </cfRule>
  </conditionalFormatting>
  <conditionalFormatting sqref="AX138:AY144">
    <cfRule type="cellIs" dxfId="39" priority="303" operator="equal">
      <formula>"Catastrófico"</formula>
    </cfRule>
  </conditionalFormatting>
  <conditionalFormatting sqref="AX138:AY144">
    <cfRule type="cellIs" dxfId="38" priority="304" operator="equal">
      <formula>"Alto"</formula>
    </cfRule>
  </conditionalFormatting>
  <conditionalFormatting sqref="AX138:AY144">
    <cfRule type="cellIs" dxfId="37" priority="305" operator="equal">
      <formula>"Moderado"</formula>
    </cfRule>
  </conditionalFormatting>
  <conditionalFormatting sqref="AX138:AY144">
    <cfRule type="cellIs" dxfId="36" priority="306" operator="equal">
      <formula>"Bajo"</formula>
    </cfRule>
  </conditionalFormatting>
  <conditionalFormatting sqref="AC131">
    <cfRule type="cellIs" dxfId="35" priority="32" operator="equal">
      <formula>"Catastrófico"</formula>
    </cfRule>
    <cfRule type="cellIs" dxfId="34" priority="33" operator="equal">
      <formula>"Mayor"</formula>
    </cfRule>
    <cfRule type="cellIs" dxfId="33" priority="34" operator="equal">
      <formula>"Moderado"</formula>
    </cfRule>
    <cfRule type="cellIs" dxfId="32" priority="35" operator="equal">
      <formula>"Menor"</formula>
    </cfRule>
    <cfRule type="cellIs" dxfId="31" priority="36" operator="equal">
      <formula>"Leve"</formula>
    </cfRule>
  </conditionalFormatting>
  <conditionalFormatting sqref="AE131">
    <cfRule type="cellIs" dxfId="30" priority="28" operator="equal">
      <formula>"Extremo"</formula>
    </cfRule>
    <cfRule type="cellIs" dxfId="29" priority="29" operator="equal">
      <formula>"Alto"</formula>
    </cfRule>
    <cfRule type="cellIs" dxfId="28" priority="30" operator="equal">
      <formula>"Moderado"</formula>
    </cfRule>
    <cfRule type="cellIs" dxfId="27" priority="31" operator="equal">
      <formula>"Bajo"</formula>
    </cfRule>
  </conditionalFormatting>
  <conditionalFormatting sqref="AC137">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AE137">
    <cfRule type="cellIs" dxfId="21" priority="19" operator="equal">
      <formula>"Extremo"</formula>
    </cfRule>
    <cfRule type="cellIs" dxfId="20" priority="20" operator="equal">
      <formula>"Alto"</formula>
    </cfRule>
    <cfRule type="cellIs" dxfId="19" priority="21" operator="equal">
      <formula>"Moderado"</formula>
    </cfRule>
    <cfRule type="cellIs" dxfId="18" priority="22" operator="equal">
      <formula>"Bajo"</formula>
    </cfRule>
  </conditionalFormatting>
  <conditionalFormatting sqref="AC134">
    <cfRule type="cellIs" dxfId="17" priority="14" operator="equal">
      <formula>"Catastrófico"</formula>
    </cfRule>
    <cfRule type="cellIs" dxfId="16" priority="15" operator="equal">
      <formula>"Mayor"</formula>
    </cfRule>
    <cfRule type="cellIs" dxfId="15" priority="16" operator="equal">
      <formula>"Moderado"</formula>
    </cfRule>
    <cfRule type="cellIs" dxfId="14" priority="17" operator="equal">
      <formula>"Menor"</formula>
    </cfRule>
    <cfRule type="cellIs" dxfId="13" priority="18" operator="equal">
      <formula>"Leve"</formula>
    </cfRule>
  </conditionalFormatting>
  <conditionalFormatting sqref="AE134">
    <cfRule type="cellIs" dxfId="12" priority="10" operator="equal">
      <formula>"Extremo"</formula>
    </cfRule>
    <cfRule type="cellIs" dxfId="11" priority="11" operator="equal">
      <formula>"Alto"</formula>
    </cfRule>
    <cfRule type="cellIs" dxfId="10" priority="12" operator="equal">
      <formula>"Moderado"</formula>
    </cfRule>
    <cfRule type="cellIs" dxfId="9" priority="13" operator="equal">
      <formula>"Bajo"</formula>
    </cfRule>
  </conditionalFormatting>
  <conditionalFormatting sqref="AC141">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E141">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2">
    <dataValidation type="list" allowBlank="1" showInputMessage="1" showErrorMessage="1" sqref="AO17:AO116">
      <formula1>"SI,NO"</formula1>
    </dataValidation>
    <dataValidation type="list" allowBlank="1" showInputMessage="1" showErrorMessage="1" sqref="AP17:AP116">
      <formula1>"Con Registros, Sin Registros"</formula1>
    </dataValidation>
  </dataValidations>
  <pageMargins left="0.39370078740157483" right="0.39370078740157483" top="0.39370078740157483" bottom="0.39370078740157483" header="0.31496062992125984" footer="0.19685039370078741"/>
  <pageSetup scale="27" fitToHeight="0" orientation="landscape" r:id="rId1"/>
  <headerFooter>
    <oddFooter>&amp;C&amp;14** Copia No Conbtrolada**&amp;R&amp;14Hoja &amp;P de &amp;N</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MENUS!$F$3:$F$6</xm:f>
          </x14:formula1>
          <xm:sqref>M17:M116</xm:sqref>
        </x14:dataValidation>
        <x14:dataValidation type="list" allowBlank="1" showInputMessage="1" showErrorMessage="1">
          <x14:formula1>
            <xm:f>MENUS!$H$3:$H$10</xm:f>
          </x14:formula1>
          <xm:sqref>T17:T116</xm:sqref>
        </x14:dataValidation>
        <x14:dataValidation type="list" allowBlank="1" showInputMessage="1" showErrorMessage="1">
          <x14:formula1>
            <xm:f>'TABLAS DE CRITERIOS'!$F$5:$F$9</xm:f>
          </x14:formula1>
          <xm:sqref>AA17:AA116</xm:sqref>
        </x14:dataValidation>
        <x14:dataValidation type="list" allowBlank="1" showInputMessage="1" showErrorMessage="1">
          <x14:formula1>
            <xm:f>MENUS!$D$3:$D$18</xm:f>
          </x14:formula1>
          <xm:sqref>F17:F116</xm:sqref>
        </x14:dataValidation>
        <x14:dataValidation type="list" allowBlank="1" showInputMessage="1" showErrorMessage="1">
          <x14:formula1>
            <xm:f>MENUS!$B$3:$B$17</xm:f>
          </x14:formula1>
          <xm:sqref>C17:C116</xm:sqref>
        </x14:dataValidation>
        <x14:dataValidation type="list" allowBlank="1" showInputMessage="1" showErrorMessage="1">
          <x14:formula1>
            <xm:f>MENUS!$M$3:$M$4</xm:f>
          </x14:formula1>
          <xm:sqref>AK17:AK116</xm:sqref>
        </x14:dataValidation>
        <x14:dataValidation type="list" allowBlank="1" showInputMessage="1" showErrorMessage="1">
          <x14:formula1>
            <xm:f>MENUS!$O$3:$O$4</xm:f>
          </x14:formula1>
          <xm:sqref>AL17:AL116</xm:sqref>
        </x14:dataValidation>
        <x14:dataValidation type="list" allowBlank="1" showInputMessage="1" showErrorMessage="1">
          <x14:formula1>
            <xm:f>MENUS!$Q$3:$Q$4</xm:f>
          </x14:formula1>
          <xm:sqref>AN17:AN116</xm:sqref>
        </x14:dataValidation>
        <x14:dataValidation type="list" allowBlank="1" showInputMessage="1" showErrorMessage="1">
          <x14:formula1>
            <xm:f>MENUS!$S$3:$S$6</xm:f>
          </x14:formula1>
          <xm:sqref>AZ17:AZ116</xm:sqref>
        </x14:dataValidation>
        <x14:dataValidation type="list" allowBlank="1" showInputMessage="1" showErrorMessage="1">
          <x14:formula1>
            <xm:f>MENUS!$J$3:$J$7</xm:f>
          </x14:formula1>
          <xm:sqref>W17:W116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S17"/>
  <sheetViews>
    <sheetView workbookViewId="0">
      <selection activeCell="D42" sqref="D42"/>
    </sheetView>
  </sheetViews>
  <sheetFormatPr baseColWidth="10" defaultRowHeight="12"/>
  <cols>
    <col min="1" max="1" width="2" style="1" customWidth="1"/>
    <col min="2" max="2" width="45.85546875" style="1" bestFit="1" customWidth="1"/>
    <col min="3" max="3" width="3.28515625" style="10" customWidth="1"/>
    <col min="4" max="4" width="45.85546875" style="1" bestFit="1" customWidth="1"/>
    <col min="5" max="5" width="3.7109375" style="10" customWidth="1"/>
    <col min="6" max="6" width="22.140625" style="1" bestFit="1" customWidth="1"/>
    <col min="7" max="7" width="3.7109375" style="1" customWidth="1"/>
    <col min="8" max="8" width="25.28515625" style="1" bestFit="1" customWidth="1"/>
    <col min="9" max="9" width="3" style="1" customWidth="1"/>
    <col min="10" max="10" width="11.28515625" style="1" bestFit="1" customWidth="1"/>
    <col min="11" max="11" width="5.5703125" style="1" customWidth="1"/>
    <col min="12" max="12" width="2.42578125" style="1" customWidth="1"/>
    <col min="13" max="13" width="14.5703125" style="1" bestFit="1" customWidth="1"/>
    <col min="14" max="14" width="2.85546875" style="1" customWidth="1"/>
    <col min="15" max="15" width="15.5703125" style="1" bestFit="1" customWidth="1"/>
    <col min="16" max="16" width="2.42578125" style="1" customWidth="1"/>
    <col min="17" max="17" width="17.140625" style="1" customWidth="1"/>
    <col min="18" max="18" width="1.85546875" style="1" customWidth="1"/>
    <col min="19" max="19" width="29.28515625" style="1" bestFit="1" customWidth="1"/>
    <col min="20" max="16384" width="11.42578125" style="1"/>
  </cols>
  <sheetData>
    <row r="2" spans="2:19" s="2" customFormat="1" ht="15">
      <c r="B2" s="4" t="s">
        <v>6</v>
      </c>
      <c r="C2" s="7"/>
      <c r="D2" s="4" t="s">
        <v>22</v>
      </c>
      <c r="E2" s="7"/>
      <c r="F2" s="3" t="s">
        <v>44</v>
      </c>
      <c r="H2" s="11" t="s">
        <v>45</v>
      </c>
      <c r="J2" s="255" t="s">
        <v>50</v>
      </c>
      <c r="K2" s="255"/>
      <c r="M2" s="4" t="s">
        <v>78</v>
      </c>
      <c r="O2" s="4" t="s">
        <v>83</v>
      </c>
      <c r="Q2" s="4" t="s">
        <v>88</v>
      </c>
      <c r="S2" s="4" t="s">
        <v>99</v>
      </c>
    </row>
    <row r="3" spans="2:19" ht="15">
      <c r="B3" s="5" t="s">
        <v>7</v>
      </c>
      <c r="C3" s="8"/>
      <c r="D3" s="5" t="s">
        <v>25</v>
      </c>
      <c r="E3" s="8"/>
      <c r="F3" s="1" t="s">
        <v>4</v>
      </c>
      <c r="H3" s="12" t="s">
        <v>37</v>
      </c>
      <c r="J3" s="12" t="s">
        <v>67</v>
      </c>
      <c r="K3" s="20">
        <v>1</v>
      </c>
      <c r="M3" s="12" t="s">
        <v>79</v>
      </c>
      <c r="O3" s="12" t="s">
        <v>84</v>
      </c>
      <c r="Q3" s="12" t="s">
        <v>89</v>
      </c>
      <c r="S3" s="12" t="s">
        <v>100</v>
      </c>
    </row>
    <row r="4" spans="2:19" ht="15">
      <c r="B4" s="5" t="s">
        <v>8</v>
      </c>
      <c r="C4" s="8"/>
      <c r="D4" s="5" t="s">
        <v>23</v>
      </c>
      <c r="E4" s="8"/>
      <c r="F4" s="1" t="s">
        <v>5</v>
      </c>
      <c r="H4" s="12" t="s">
        <v>38</v>
      </c>
      <c r="J4" s="12" t="s">
        <v>68</v>
      </c>
      <c r="K4" s="20">
        <v>0.8</v>
      </c>
      <c r="M4" s="12" t="s">
        <v>80</v>
      </c>
      <c r="O4" s="12" t="s">
        <v>86</v>
      </c>
      <c r="Q4" s="12" t="s">
        <v>90</v>
      </c>
      <c r="S4" s="12" t="s">
        <v>101</v>
      </c>
    </row>
    <row r="5" spans="2:19" ht="15">
      <c r="B5" s="5" t="s">
        <v>9</v>
      </c>
      <c r="C5" s="8"/>
      <c r="D5" s="5" t="s">
        <v>24</v>
      </c>
      <c r="E5" s="8"/>
      <c r="F5" s="1" t="s">
        <v>3</v>
      </c>
      <c r="H5" s="12" t="s">
        <v>39</v>
      </c>
      <c r="J5" s="12" t="s">
        <v>69</v>
      </c>
      <c r="K5" s="20">
        <v>0.6</v>
      </c>
      <c r="S5" s="12" t="s">
        <v>102</v>
      </c>
    </row>
    <row r="6" spans="2:19" ht="15">
      <c r="B6" s="5" t="s">
        <v>10</v>
      </c>
      <c r="C6" s="8"/>
      <c r="D6" s="5" t="s">
        <v>26</v>
      </c>
      <c r="E6" s="8"/>
      <c r="H6" s="12" t="s">
        <v>40</v>
      </c>
      <c r="J6" s="17" t="s">
        <v>70</v>
      </c>
      <c r="K6" s="20">
        <v>0.4</v>
      </c>
      <c r="S6" s="12" t="s">
        <v>103</v>
      </c>
    </row>
    <row r="7" spans="2:19" ht="15">
      <c r="B7" s="5" t="s">
        <v>11</v>
      </c>
      <c r="C7" s="8"/>
      <c r="D7" s="5" t="s">
        <v>26</v>
      </c>
      <c r="E7" s="8"/>
      <c r="H7" s="12" t="s">
        <v>41</v>
      </c>
      <c r="J7" s="17" t="s">
        <v>71</v>
      </c>
      <c r="K7" s="20">
        <v>0.2</v>
      </c>
    </row>
    <row r="8" spans="2:19" ht="15">
      <c r="B8" s="5" t="s">
        <v>12</v>
      </c>
      <c r="C8" s="8"/>
      <c r="D8" s="5" t="s">
        <v>27</v>
      </c>
      <c r="E8" s="8"/>
      <c r="H8" s="12" t="s">
        <v>42</v>
      </c>
      <c r="J8" s="12"/>
    </row>
    <row r="9" spans="2:19" ht="15">
      <c r="B9" s="5" t="s">
        <v>13</v>
      </c>
      <c r="C9" s="8"/>
      <c r="D9" s="5" t="s">
        <v>28</v>
      </c>
      <c r="E9" s="8"/>
      <c r="H9" s="12" t="s">
        <v>43</v>
      </c>
      <c r="J9" s="12"/>
    </row>
    <row r="10" spans="2:19" ht="15">
      <c r="B10" s="5" t="s">
        <v>14</v>
      </c>
      <c r="C10" s="8"/>
      <c r="D10" s="5" t="s">
        <v>29</v>
      </c>
      <c r="E10" s="8"/>
    </row>
    <row r="11" spans="2:19" ht="15">
      <c r="B11" s="5" t="s">
        <v>15</v>
      </c>
      <c r="C11" s="8"/>
      <c r="D11" s="5" t="s">
        <v>30</v>
      </c>
      <c r="E11" s="8"/>
    </row>
    <row r="12" spans="2:19" ht="15">
      <c r="B12" s="5" t="s">
        <v>16</v>
      </c>
      <c r="C12" s="8"/>
      <c r="D12" s="5" t="s">
        <v>31</v>
      </c>
      <c r="E12" s="8"/>
    </row>
    <row r="13" spans="2:19" ht="15">
      <c r="B13" s="5" t="s">
        <v>17</v>
      </c>
      <c r="C13" s="8"/>
      <c r="D13" s="5" t="s">
        <v>32</v>
      </c>
      <c r="E13" s="8"/>
    </row>
    <row r="14" spans="2:19" ht="15">
      <c r="B14" s="5" t="s">
        <v>18</v>
      </c>
      <c r="C14" s="8"/>
      <c r="D14" s="5" t="s">
        <v>33</v>
      </c>
      <c r="E14" s="8"/>
    </row>
    <row r="15" spans="2:19" ht="15">
      <c r="B15" s="6" t="s">
        <v>19</v>
      </c>
      <c r="C15" s="9"/>
      <c r="D15" s="6" t="s">
        <v>34</v>
      </c>
      <c r="E15" s="9"/>
    </row>
    <row r="16" spans="2:19" ht="15">
      <c r="B16" s="6" t="s">
        <v>20</v>
      </c>
      <c r="C16" s="9"/>
      <c r="D16" s="6" t="s">
        <v>35</v>
      </c>
      <c r="E16" s="9"/>
    </row>
    <row r="17" spans="2:5" ht="15">
      <c r="B17" s="6" t="s">
        <v>21</v>
      </c>
      <c r="C17" s="9"/>
      <c r="D17" s="6" t="s">
        <v>36</v>
      </c>
      <c r="E17" s="9"/>
    </row>
  </sheetData>
  <sheetProtection algorithmName="SHA-512" hashValue="vcwz2xyAzQTfHrP+llpuv4V+MCiWHY3nzTIMXWgDuEd/vRvf/RXvtakSO1cw99N8hkpAaP2vZ4Of74s855y6Bw==" saltValue="3hFYGbF62uqg/Nvcx49cDQ==" spinCount="100000" sheet="1" objects="1" scenarios="1"/>
  <mergeCells count="1">
    <mergeCell ref="J2:K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Z9"/>
  <sheetViews>
    <sheetView tabSelected="1" workbookViewId="0">
      <selection activeCell="C15" sqref="C15"/>
    </sheetView>
  </sheetViews>
  <sheetFormatPr baseColWidth="10" defaultColWidth="4.7109375" defaultRowHeight="15"/>
  <cols>
    <col min="1" max="1" width="2.28515625" customWidth="1"/>
    <col min="2" max="2" width="57.85546875" customWidth="1"/>
    <col min="3" max="3" width="14.28515625" bestFit="1" customWidth="1"/>
    <col min="4" max="4" width="13.42578125" customWidth="1"/>
    <col min="5" max="5" width="2.7109375" customWidth="1"/>
    <col min="6" max="6" width="29.85546875" customWidth="1"/>
    <col min="7" max="7" width="58.140625" customWidth="1"/>
    <col min="8" max="8" width="16.28515625" bestFit="1" customWidth="1"/>
  </cols>
  <sheetData>
    <row r="1" spans="2:26" s="16" customFormat="1" ht="11.25" customHeight="1"/>
    <row r="2" spans="2:26">
      <c r="B2" s="256" t="s">
        <v>48</v>
      </c>
      <c r="C2" s="256"/>
      <c r="D2" s="256"/>
      <c r="F2" s="256" t="s">
        <v>58</v>
      </c>
      <c r="G2" s="256"/>
      <c r="H2" s="256"/>
      <c r="I2" s="14"/>
      <c r="J2" s="14"/>
      <c r="K2" s="14"/>
      <c r="L2" s="14"/>
      <c r="M2" s="14"/>
      <c r="N2" s="14"/>
      <c r="O2" s="14"/>
      <c r="P2" s="14"/>
      <c r="Q2" s="14"/>
      <c r="R2" s="14"/>
      <c r="S2" s="14"/>
      <c r="T2" s="14"/>
      <c r="U2" s="14"/>
      <c r="V2" s="14"/>
      <c r="W2" s="14"/>
      <c r="X2" s="14"/>
      <c r="Y2" s="14"/>
      <c r="Z2" s="14"/>
    </row>
    <row r="3" spans="2:26">
      <c r="B3" s="13"/>
      <c r="C3" s="13"/>
      <c r="D3" s="13"/>
      <c r="F3" s="15"/>
      <c r="G3" s="15"/>
      <c r="H3" s="15"/>
      <c r="I3" s="14"/>
      <c r="J3" s="14"/>
      <c r="K3" s="14"/>
      <c r="L3" s="14"/>
      <c r="M3" s="14"/>
      <c r="N3" s="14"/>
      <c r="O3" s="14"/>
      <c r="P3" s="14"/>
      <c r="Q3" s="14"/>
      <c r="R3" s="14"/>
      <c r="S3" s="14"/>
      <c r="T3" s="14"/>
      <c r="U3" s="14"/>
      <c r="V3" s="14"/>
      <c r="W3" s="14"/>
      <c r="X3" s="14"/>
      <c r="Y3" s="14"/>
      <c r="Z3" s="14"/>
    </row>
    <row r="4" spans="2:26" ht="34.5" customHeight="1">
      <c r="B4" s="28" t="s">
        <v>49</v>
      </c>
      <c r="C4" s="28" t="s">
        <v>50</v>
      </c>
      <c r="D4" s="28" t="s">
        <v>56</v>
      </c>
      <c r="F4" s="38" t="s">
        <v>59</v>
      </c>
      <c r="G4" s="38" t="s">
        <v>60</v>
      </c>
      <c r="H4" s="40" t="s">
        <v>56</v>
      </c>
      <c r="I4" s="14"/>
      <c r="J4" s="14"/>
      <c r="K4" s="14"/>
      <c r="L4" s="14"/>
      <c r="M4" s="14"/>
      <c r="N4" s="14"/>
      <c r="O4" s="14"/>
      <c r="P4" s="14"/>
      <c r="Q4" s="14"/>
      <c r="R4" s="14"/>
      <c r="S4" s="14"/>
      <c r="T4" s="14"/>
      <c r="U4" s="14"/>
      <c r="V4" s="14"/>
      <c r="W4" s="14"/>
      <c r="X4" s="14"/>
      <c r="Y4" s="14"/>
      <c r="Z4" s="14"/>
    </row>
    <row r="5" spans="2:26" ht="50.1" customHeight="1">
      <c r="B5" s="29" t="s">
        <v>119</v>
      </c>
      <c r="C5" s="30" t="s">
        <v>51</v>
      </c>
      <c r="D5" s="31">
        <v>0.2</v>
      </c>
      <c r="F5" s="39" t="s">
        <v>61</v>
      </c>
      <c r="G5" s="39" t="s">
        <v>149</v>
      </c>
      <c r="H5" s="41">
        <v>0.2</v>
      </c>
      <c r="I5" s="14"/>
      <c r="J5" s="14"/>
      <c r="K5" s="14"/>
      <c r="L5" s="14"/>
      <c r="M5" s="14"/>
      <c r="N5" s="14"/>
      <c r="O5" s="14"/>
      <c r="P5" s="14"/>
      <c r="Q5" s="14"/>
      <c r="R5" s="14"/>
      <c r="S5" s="14"/>
      <c r="T5" s="14"/>
      <c r="U5" s="14"/>
      <c r="V5" s="14"/>
      <c r="W5" s="14"/>
      <c r="X5" s="14"/>
      <c r="Y5" s="14"/>
      <c r="Z5" s="14"/>
    </row>
    <row r="6" spans="2:26" ht="50.1" customHeight="1">
      <c r="B6" s="32" t="s">
        <v>120</v>
      </c>
      <c r="C6" s="33" t="s">
        <v>52</v>
      </c>
      <c r="D6" s="31">
        <v>0.4</v>
      </c>
      <c r="F6" s="39" t="s">
        <v>62</v>
      </c>
      <c r="G6" s="39" t="s">
        <v>150</v>
      </c>
      <c r="H6" s="42">
        <v>0.4</v>
      </c>
      <c r="I6" s="14"/>
      <c r="J6" s="14"/>
      <c r="K6" s="14"/>
      <c r="L6" s="14"/>
      <c r="M6" s="14"/>
      <c r="N6" s="14"/>
      <c r="O6" s="14"/>
      <c r="P6" s="14"/>
      <c r="Q6" s="14"/>
      <c r="R6" s="14"/>
      <c r="S6" s="14"/>
      <c r="T6" s="14"/>
      <c r="U6" s="14"/>
      <c r="V6" s="14"/>
      <c r="W6" s="14"/>
      <c r="X6" s="14"/>
      <c r="Y6" s="14"/>
      <c r="Z6" s="14"/>
    </row>
    <row r="7" spans="2:26" ht="50.1" customHeight="1">
      <c r="B7" s="32" t="s">
        <v>121</v>
      </c>
      <c r="C7" s="34" t="s">
        <v>53</v>
      </c>
      <c r="D7" s="31">
        <v>0.6</v>
      </c>
      <c r="F7" s="39" t="s">
        <v>63</v>
      </c>
      <c r="G7" s="39" t="s">
        <v>151</v>
      </c>
      <c r="H7" s="43">
        <v>0.6</v>
      </c>
      <c r="I7" s="14"/>
      <c r="J7" s="14"/>
      <c r="K7" s="14"/>
      <c r="L7" s="14"/>
      <c r="M7" s="14"/>
      <c r="N7" s="14"/>
      <c r="O7" s="14"/>
      <c r="P7" s="14"/>
      <c r="Q7" s="14"/>
      <c r="R7" s="14"/>
      <c r="S7" s="14"/>
      <c r="T7" s="14"/>
      <c r="U7" s="14"/>
      <c r="V7" s="14"/>
      <c r="W7" s="14"/>
      <c r="X7" s="14"/>
      <c r="Y7" s="14"/>
      <c r="Z7" s="14"/>
    </row>
    <row r="8" spans="2:26" ht="50.1" customHeight="1">
      <c r="B8" s="32" t="s">
        <v>122</v>
      </c>
      <c r="C8" s="35" t="s">
        <v>54</v>
      </c>
      <c r="D8" s="31">
        <v>0.8</v>
      </c>
      <c r="F8" s="39" t="s">
        <v>64</v>
      </c>
      <c r="G8" s="39" t="s">
        <v>152</v>
      </c>
      <c r="H8" s="44">
        <v>0.8</v>
      </c>
      <c r="I8" s="14"/>
      <c r="J8" s="14"/>
      <c r="K8" s="14"/>
      <c r="L8" s="14"/>
      <c r="M8" s="14"/>
      <c r="N8" s="14"/>
      <c r="O8" s="14"/>
      <c r="P8" s="14"/>
      <c r="Q8" s="14"/>
      <c r="R8" s="14"/>
      <c r="S8" s="14"/>
      <c r="T8" s="14"/>
      <c r="U8" s="14"/>
      <c r="V8" s="14"/>
      <c r="W8" s="14"/>
      <c r="X8" s="14"/>
      <c r="Y8" s="14"/>
      <c r="Z8" s="14"/>
    </row>
    <row r="9" spans="2:26" ht="50.1" customHeight="1">
      <c r="B9" s="36" t="s">
        <v>123</v>
      </c>
      <c r="C9" s="37" t="s">
        <v>55</v>
      </c>
      <c r="D9" s="31">
        <v>1</v>
      </c>
      <c r="F9" s="39" t="s">
        <v>65</v>
      </c>
      <c r="G9" s="39" t="s">
        <v>153</v>
      </c>
      <c r="H9" s="45">
        <v>1</v>
      </c>
      <c r="I9" s="14"/>
      <c r="J9" s="14"/>
      <c r="K9" s="14"/>
      <c r="L9" s="14"/>
      <c r="M9" s="14"/>
      <c r="N9" s="14"/>
      <c r="O9" s="14"/>
      <c r="P9" s="14"/>
      <c r="Q9" s="14"/>
      <c r="R9" s="14"/>
      <c r="S9" s="14"/>
      <c r="T9" s="14"/>
      <c r="U9" s="14"/>
      <c r="V9" s="14"/>
      <c r="W9" s="14"/>
      <c r="X9" s="14"/>
      <c r="Y9" s="14"/>
      <c r="Z9" s="14"/>
    </row>
  </sheetData>
  <sheetProtection algorithmName="SHA-512" hashValue="arDySPLOppWDGLmaka38HYU551O6VTGf8bxUZRc9qzvQQLFa3euDL+ZTWVeVM6itGN31BtTh5bstV5X+5FV9vA==" saltValue="73mRTxsCKsE9T4HfnXPkYA==" spinCount="100000" sheet="1" objects="1" scenarios="1"/>
  <mergeCells count="2">
    <mergeCell ref="B2:D2"/>
    <mergeCell ref="F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CONTROL DE ACTUALIZACION</vt:lpstr>
      <vt:lpstr>FORMATO</vt:lpstr>
      <vt:lpstr>MENUS</vt:lpstr>
      <vt:lpstr>TABLAS DE CRITERIOS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ufps</dc:creator>
  <cp:lastModifiedBy>ufps</cp:lastModifiedBy>
  <cp:lastPrinted>2022-06-28T16:06:03Z</cp:lastPrinted>
  <dcterms:created xsi:type="dcterms:W3CDTF">2022-03-17T15:47:21Z</dcterms:created>
  <dcterms:modified xsi:type="dcterms:W3CDTF">2023-11-16T14:32:05Z</dcterms:modified>
</cp:coreProperties>
</file>