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fps\Documents\MAPA DE RIESGOS\2023\NUEVOS MAPAS DE RIESGO\"/>
    </mc:Choice>
  </mc:AlternateContent>
  <bookViews>
    <workbookView xWindow="0" yWindow="0" windowWidth="28800" windowHeight="12435" activeTab="1"/>
  </bookViews>
  <sheets>
    <sheet name="CONTROL DE ACTUALIZACION" sheetId="16" r:id="rId1"/>
    <sheet name="FORMATO" sheetId="1" r:id="rId2"/>
    <sheet name="MENUS" sheetId="2" r:id="rId3"/>
    <sheet name="TABLAS DE CRITERIOS" sheetId="3" r:id="rId4"/>
    <sheet name="MAPA NUEVO" sheetId="14" r:id="rId5"/>
    <sheet name="BD ID COLOR N" sheetId="15" r:id="rId6"/>
  </sheets>
  <definedNames>
    <definedName name="_xlnm._FilterDatabase" localSheetId="5" hidden="1">'BD ID COLOR N'!$B$2:$D$27</definedName>
    <definedName name="IMPACTO">#REF!</definedName>
    <definedName name="IMPACTON">'MAPA NUEVO'!$E$9:$I$9</definedName>
    <definedName name="PROBABILIDAD">#REF!</definedName>
    <definedName name="PROBABILIDADN">'MAPA NUEVO'!$D$4:$D$8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0" i="1" l="1"/>
  <c r="AC19" i="1"/>
  <c r="AC18" i="1"/>
  <c r="AC17" i="1"/>
  <c r="F8" i="14" l="1"/>
  <c r="G8" i="14"/>
  <c r="H8" i="14"/>
  <c r="I8" i="14"/>
  <c r="E8" i="14"/>
  <c r="F7" i="14"/>
  <c r="G7" i="14"/>
  <c r="H7" i="14"/>
  <c r="I7" i="14"/>
  <c r="E7" i="14"/>
  <c r="F6" i="14"/>
  <c r="G6" i="14"/>
  <c r="H6" i="14"/>
  <c r="I6" i="14"/>
  <c r="E6" i="14"/>
  <c r="F5" i="14"/>
  <c r="G5" i="14"/>
  <c r="H5" i="14"/>
  <c r="I5" i="14"/>
  <c r="E5" i="14"/>
  <c r="F4" i="14"/>
  <c r="G4" i="14"/>
  <c r="H4" i="14"/>
  <c r="I4" i="14"/>
  <c r="E4" i="14"/>
  <c r="AQ20" i="1" l="1"/>
  <c r="AM20" i="1"/>
  <c r="Y20" i="1"/>
  <c r="E18" i="14" s="1"/>
  <c r="AM19" i="1"/>
  <c r="AM18" i="1"/>
  <c r="AM17" i="1"/>
  <c r="AD20" i="1" l="1"/>
  <c r="AW20" i="1" s="1"/>
  <c r="AV20" i="1" s="1"/>
  <c r="F25" i="14" s="1"/>
  <c r="F18" i="14"/>
  <c r="G18" i="14" s="1"/>
  <c r="AE20" i="1"/>
  <c r="Z20" i="1"/>
  <c r="AU20" i="1" s="1"/>
  <c r="AT20" i="1" s="1"/>
  <c r="E25" i="14" s="1"/>
  <c r="F16" i="14"/>
  <c r="F15" i="14"/>
  <c r="AQ19" i="1"/>
  <c r="Y19" i="1"/>
  <c r="E17" i="14" s="1"/>
  <c r="AQ18" i="1"/>
  <c r="Y18" i="1"/>
  <c r="E16" i="14" s="1"/>
  <c r="AQ17" i="1"/>
  <c r="H18" i="14" l="1"/>
  <c r="I18" i="14" s="1"/>
  <c r="G16" i="14"/>
  <c r="AD19" i="1"/>
  <c r="AW19" i="1" s="1"/>
  <c r="AV19" i="1" s="1"/>
  <c r="F24" i="14" s="1"/>
  <c r="F17" i="14"/>
  <c r="G17" i="14" s="1"/>
  <c r="G25" i="14"/>
  <c r="H25" i="14" s="1"/>
  <c r="Z19" i="1"/>
  <c r="AX20" i="1"/>
  <c r="AE18" i="1"/>
  <c r="AD18" i="1"/>
  <c r="AW18" i="1" s="1"/>
  <c r="AV18" i="1" s="1"/>
  <c r="F23" i="14" s="1"/>
  <c r="AE19" i="1"/>
  <c r="AU19" i="1"/>
  <c r="AT19" i="1" s="1"/>
  <c r="E24" i="14" s="1"/>
  <c r="Z18" i="1"/>
  <c r="AU18" i="1" s="1"/>
  <c r="AT18" i="1" s="1"/>
  <c r="E23" i="14" s="1"/>
  <c r="H17" i="14" l="1"/>
  <c r="I17" i="14" s="1"/>
  <c r="H16" i="14"/>
  <c r="I16" i="14" s="1"/>
  <c r="I25" i="14"/>
  <c r="G23" i="14"/>
  <c r="G24" i="14"/>
  <c r="AX19" i="1"/>
  <c r="AX18" i="1"/>
  <c r="Y17" i="1"/>
  <c r="E15" i="14" s="1"/>
  <c r="G15" i="14" s="1"/>
  <c r="H24" i="14" l="1"/>
  <c r="I24" i="14" s="1"/>
  <c r="H23" i="14"/>
  <c r="I23" i="14" s="1"/>
  <c r="H15" i="14"/>
  <c r="I15" i="14" s="1"/>
  <c r="Z17" i="1"/>
  <c r="AU17" i="1" l="1"/>
  <c r="AT17" i="1" s="1"/>
  <c r="E22" i="14" s="1"/>
  <c r="AD17" i="1" l="1"/>
  <c r="AW17" i="1" s="1"/>
  <c r="AV17" i="1" s="1"/>
  <c r="F22" i="14" s="1"/>
  <c r="G22" i="14" s="1"/>
  <c r="AE17" i="1"/>
  <c r="H22" i="14" l="1"/>
  <c r="I22" i="14" s="1"/>
  <c r="AX17" i="1"/>
</calcChain>
</file>

<file path=xl/comments1.xml><?xml version="1.0" encoding="utf-8"?>
<comments xmlns="http://schemas.openxmlformats.org/spreadsheetml/2006/main">
  <authors>
    <author>Usuario</author>
  </authors>
  <commentList>
    <comment ref="W10" authorId="0" shapeId="0">
      <text>
        <r>
          <rPr>
            <sz val="11"/>
            <color indexed="81"/>
            <rFont val="Arial"/>
            <family val="2"/>
          </rPr>
          <t xml:space="preserve">Analice los escenarios y determine la probabilidad de ocurrencia del riesgo (evento) que está analizando de acuerdo con la siguiente escala.
</t>
        </r>
        <r>
          <rPr>
            <b/>
            <sz val="11"/>
            <color indexed="81"/>
            <rFont val="Arial"/>
            <family val="2"/>
          </rPr>
          <t>• Rara vez -</t>
        </r>
        <r>
          <rPr>
            <sz val="11"/>
            <color indexed="81"/>
            <rFont val="Arial"/>
            <family val="2"/>
          </rPr>
          <t xml:space="preserve"> El evento puede ocurrir solo en circunstancias excepcionales (poco comunes o anormales).
</t>
        </r>
        <r>
          <rPr>
            <b/>
            <sz val="11"/>
            <color indexed="81"/>
            <rFont val="Arial"/>
            <family val="2"/>
          </rPr>
          <t>• Improbable -</t>
        </r>
        <r>
          <rPr>
            <sz val="11"/>
            <color indexed="81"/>
            <rFont val="Arial"/>
            <family val="2"/>
          </rPr>
          <t xml:space="preserve"> El evento puede ocurrir en algún momento
</t>
        </r>
        <r>
          <rPr>
            <b/>
            <sz val="11"/>
            <color indexed="81"/>
            <rFont val="Arial"/>
            <family val="2"/>
          </rPr>
          <t>• Posible -</t>
        </r>
        <r>
          <rPr>
            <sz val="11"/>
            <color indexed="81"/>
            <rFont val="Arial"/>
            <family val="2"/>
          </rPr>
          <t xml:space="preserve"> El evento podrá ocurrir en algún momento.
</t>
        </r>
        <r>
          <rPr>
            <b/>
            <sz val="11"/>
            <color indexed="81"/>
            <rFont val="Arial"/>
            <family val="2"/>
          </rPr>
          <t>• Probable -</t>
        </r>
        <r>
          <rPr>
            <sz val="11"/>
            <color indexed="81"/>
            <rFont val="Arial"/>
            <family val="2"/>
          </rPr>
          <t xml:space="preserve"> Es viable que el evento ocurra en la mayoría de las circunstancias
</t>
        </r>
        <r>
          <rPr>
            <b/>
            <sz val="11"/>
            <color indexed="81"/>
            <rFont val="Arial"/>
            <family val="2"/>
          </rPr>
          <t>• Casi Seguro -</t>
        </r>
        <r>
          <rPr>
            <sz val="11"/>
            <color indexed="81"/>
            <rFont val="Arial"/>
            <family val="2"/>
          </rPr>
          <t xml:space="preserve"> Se espera que el evento ocurra en la mayoría de las circunstancias.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Y10" authorId="0" shapeId="0">
      <text>
        <r>
          <rPr>
            <sz val="11"/>
            <color indexed="81"/>
            <rFont val="Arial"/>
            <family val="2"/>
          </rPr>
          <t xml:space="preserve">Este dato está parametrizado y es calculado automáticamente de acuerdo al </t>
        </r>
        <r>
          <rPr>
            <b/>
            <sz val="11"/>
            <color indexed="81"/>
            <rFont val="Arial"/>
            <family val="2"/>
          </rPr>
          <t xml:space="preserve">criterio de probabilidad </t>
        </r>
        <r>
          <rPr>
            <sz val="11"/>
            <color indexed="81"/>
            <rFont val="Arial"/>
            <family val="2"/>
          </rPr>
          <t>definido en el paso anterior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0" authorId="0" shapeId="0">
      <text>
        <r>
          <rPr>
            <sz val="11"/>
            <color indexed="81"/>
            <rFont val="Arial"/>
            <family val="2"/>
          </rPr>
          <t xml:space="preserve">Este dato está parametrizado y es calculado automáticamente de acuerdo al </t>
        </r>
        <r>
          <rPr>
            <b/>
            <sz val="11"/>
            <color indexed="81"/>
            <rFont val="Arial"/>
            <family val="2"/>
          </rPr>
          <t xml:space="preserve">criterio de probabilidad </t>
        </r>
        <r>
          <rPr>
            <sz val="11"/>
            <color indexed="81"/>
            <rFont val="Arial"/>
            <family val="2"/>
          </rPr>
          <t>definido en el paso anterior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0" authorId="0" shapeId="0">
      <text>
        <r>
          <rPr>
            <sz val="11"/>
            <color indexed="81"/>
            <rFont val="Tahoma"/>
            <family val="2"/>
          </rPr>
          <t xml:space="preserve">El criterio del impacto se establece por la afectación económica (presupuestal) que se genera con su materialización.  </t>
        </r>
      </text>
    </comment>
    <comment ref="AC10" authorId="0" shapeId="0">
      <text>
        <r>
          <rPr>
            <sz val="11"/>
            <color indexed="81"/>
            <rFont val="Arial"/>
            <family val="2"/>
          </rPr>
          <t xml:space="preserve">Este dato está parametrizado y es calculado automáticamente de acuerdo al </t>
        </r>
        <r>
          <rPr>
            <b/>
            <sz val="11"/>
            <color indexed="81"/>
            <rFont val="Arial"/>
            <family val="2"/>
          </rPr>
          <t>criterio de impacto</t>
        </r>
        <r>
          <rPr>
            <sz val="11"/>
            <color indexed="81"/>
            <rFont val="Arial"/>
            <family val="2"/>
          </rPr>
          <t xml:space="preserve"> definido en el paso anterior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0" authorId="0" shapeId="0">
      <text>
        <r>
          <rPr>
            <sz val="11"/>
            <color indexed="81"/>
            <rFont val="Arial"/>
            <family val="2"/>
          </rPr>
          <t xml:space="preserve">Este dato está parametrizado y es calculado automáticamente de acuerdo al </t>
        </r>
        <r>
          <rPr>
            <b/>
            <sz val="11"/>
            <color indexed="81"/>
            <rFont val="Arial"/>
            <family val="2"/>
          </rPr>
          <t xml:space="preserve">criterio de impacto </t>
        </r>
        <r>
          <rPr>
            <sz val="11"/>
            <color indexed="81"/>
            <rFont val="Arial"/>
            <family val="2"/>
          </rPr>
          <t>definido en el paso anterior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10" authorId="0" shapeId="0">
      <text>
        <r>
          <rPr>
            <sz val="11"/>
            <color indexed="81"/>
            <rFont val="Arial"/>
            <family val="2"/>
          </rPr>
          <t xml:space="preserve">Este dato está parametrizado en la Mapa de Riesgos con condicionales y se establece automáticamente de acuerdo al </t>
        </r>
        <r>
          <rPr>
            <b/>
            <sz val="11"/>
            <color indexed="81"/>
            <rFont val="Arial"/>
            <family val="2"/>
          </rPr>
          <t>criterio de probabilidad</t>
        </r>
        <r>
          <rPr>
            <sz val="11"/>
            <color indexed="81"/>
            <rFont val="Arial"/>
            <family val="2"/>
          </rPr>
          <t xml:space="preserve"> y el </t>
        </r>
        <r>
          <rPr>
            <b/>
            <sz val="11"/>
            <color indexed="81"/>
            <rFont val="Arial"/>
            <family val="2"/>
          </rPr>
          <t xml:space="preserve">criterio de impacto </t>
        </r>
        <r>
          <rPr>
            <sz val="11"/>
            <color indexed="81"/>
            <rFont val="Arial"/>
            <family val="2"/>
          </rPr>
          <t>definidos en los pasos anteriores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10" authorId="0" shapeId="0">
      <text>
        <r>
          <rPr>
            <sz val="11"/>
            <color indexed="81"/>
            <rFont val="Arial"/>
            <family val="2"/>
          </rPr>
          <t xml:space="preserve">Describa de forma muy concreta, el control o controles que reduzcan o mitiguen la </t>
        </r>
        <r>
          <rPr>
            <b/>
            <sz val="11"/>
            <color indexed="81"/>
            <rFont val="Arial"/>
            <family val="2"/>
          </rPr>
          <t xml:space="preserve">causa del riesgo </t>
        </r>
        <r>
          <rPr>
            <sz val="11"/>
            <color indexed="81"/>
            <rFont val="Arial"/>
            <family val="2"/>
          </rPr>
          <t>que se está analizado.  Tenga en cuenta que, la identificación de controles se debe realizar a cada riesgo desde la óptica de los líderes de procesos como expertos en su quehacer. Los responsables de implementar y reportar avances de los controles implementados, son los líderes de proceso con el apoyo de su equipo de trabajo.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10" authorId="0" shapeId="0">
      <text>
        <r>
          <rPr>
            <sz val="11"/>
            <color indexed="81"/>
            <rFont val="Arial"/>
            <family val="2"/>
          </rPr>
          <t>Este dato está parametrizado en la Mapa de Riesgos y se asigna automáticamente de acuerdo al</t>
        </r>
        <r>
          <rPr>
            <b/>
            <sz val="11"/>
            <color indexed="81"/>
            <rFont val="Arial"/>
            <family val="2"/>
          </rPr>
          <t xml:space="preserve"> tipo de control </t>
        </r>
        <r>
          <rPr>
            <sz val="11"/>
            <color indexed="81"/>
            <rFont val="Arial"/>
            <family val="2"/>
          </rPr>
          <t xml:space="preserve">registrado en los pasos anteriores 
</t>
        </r>
        <r>
          <rPr>
            <b/>
            <u/>
            <sz val="11"/>
            <color indexed="81"/>
            <rFont val="Arial"/>
            <family val="2"/>
          </rPr>
          <t>Para tener en cuenta</t>
        </r>
        <r>
          <rPr>
            <sz val="11"/>
            <color indexed="81"/>
            <rFont val="Arial"/>
            <family val="2"/>
          </rPr>
          <t xml:space="preserve">
+ </t>
        </r>
        <r>
          <rPr>
            <b/>
            <sz val="11"/>
            <color indexed="81"/>
            <rFont val="Arial"/>
            <family val="2"/>
          </rPr>
          <t>Control Preventivo</t>
        </r>
        <r>
          <rPr>
            <sz val="11"/>
            <color indexed="81"/>
            <rFont val="Arial"/>
            <family val="2"/>
          </rPr>
          <t xml:space="preserve"> afecta la </t>
        </r>
        <r>
          <rPr>
            <b/>
            <sz val="11"/>
            <color indexed="81"/>
            <rFont val="Arial"/>
            <family val="2"/>
          </rPr>
          <t>probabilidad</t>
        </r>
        <r>
          <rPr>
            <sz val="11"/>
            <color indexed="81"/>
            <rFont val="Arial"/>
            <family val="2"/>
          </rPr>
          <t xml:space="preserve"> ya que el riego aún no se ha materializado 
+ </t>
        </r>
        <r>
          <rPr>
            <b/>
            <sz val="11"/>
            <color indexed="81"/>
            <rFont val="Arial"/>
            <family val="2"/>
          </rPr>
          <t xml:space="preserve">Control Correctivo </t>
        </r>
        <r>
          <rPr>
            <sz val="11"/>
            <color indexed="81"/>
            <rFont val="Arial"/>
            <family val="2"/>
          </rPr>
          <t xml:space="preserve">afecta el </t>
        </r>
        <r>
          <rPr>
            <b/>
            <sz val="11"/>
            <color indexed="81"/>
            <rFont val="Arial"/>
            <family val="2"/>
          </rPr>
          <t>Impacto</t>
        </r>
        <r>
          <rPr>
            <sz val="11"/>
            <color indexed="81"/>
            <rFont val="Arial"/>
            <family val="2"/>
          </rPr>
          <t xml:space="preserve"> ya que al materializarse se genera una afectación</t>
        </r>
      </text>
    </comment>
    <comment ref="AT10" authorId="0" shapeId="0">
      <text>
        <r>
          <rPr>
            <sz val="11"/>
            <color indexed="81"/>
            <rFont val="Arial"/>
            <family val="2"/>
          </rPr>
          <t xml:space="preserve">Este dato está parametrizado en la Mapa de Riesgos y se asigna automáticamente de acuerdo al % de calificación obtenido en la </t>
        </r>
        <r>
          <rPr>
            <b/>
            <sz val="11"/>
            <color indexed="81"/>
            <rFont val="Arial"/>
            <family val="2"/>
          </rPr>
          <t>PROBABILIDAD INHERENTE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10" authorId="0" shapeId="0">
      <text>
        <r>
          <rPr>
            <sz val="11"/>
            <color indexed="81"/>
            <rFont val="Arial"/>
            <family val="2"/>
          </rPr>
          <t xml:space="preserve">Este dato está parametrizado en la Mapa de Riesgos y se asigna automáticamente de acuerdo al % de calificación obtenido en la </t>
        </r>
        <r>
          <rPr>
            <b/>
            <sz val="11"/>
            <color indexed="81"/>
            <rFont val="Arial"/>
            <family val="2"/>
          </rPr>
          <t>PROBABILIDAD INHERENTE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10" authorId="0" shapeId="0">
      <text>
        <r>
          <rPr>
            <sz val="11"/>
            <color indexed="81"/>
            <rFont val="Arial"/>
            <family val="2"/>
          </rPr>
          <t xml:space="preserve">Este dato está parametrizado en la Mapa de Riesgos y se asigna automáticamente de acuerdo al % de calificación obtenido en la </t>
        </r>
        <r>
          <rPr>
            <b/>
            <sz val="11"/>
            <color indexed="81"/>
            <rFont val="Arial"/>
            <family val="2"/>
          </rPr>
          <t>PROBABILIDAD INHERENTE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10" authorId="0" shapeId="0">
      <text>
        <r>
          <rPr>
            <sz val="11"/>
            <color indexed="81"/>
            <rFont val="Arial"/>
            <family val="2"/>
          </rPr>
          <t xml:space="preserve">Este dato está parametrizado en la Mapa de Riesgos y se asigna automáticamente de acuerdo al % de calificación obtenido en la </t>
        </r>
        <r>
          <rPr>
            <b/>
            <sz val="11"/>
            <color indexed="81"/>
            <rFont val="Arial"/>
            <family val="2"/>
          </rPr>
          <t>PROBABILIDAD INHERENTE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10" authorId="0" shapeId="0">
      <text>
        <r>
          <rPr>
            <sz val="11"/>
            <color indexed="81"/>
            <rFont val="Arial"/>
            <family val="2"/>
          </rPr>
          <t xml:space="preserve">Este dato está parametrizado en la Mapa de Riesgos y se asigna automáticamente de acuerdo al % de calificación obtenido en la </t>
        </r>
        <r>
          <rPr>
            <b/>
            <sz val="11"/>
            <color indexed="81"/>
            <rFont val="Arial"/>
            <family val="2"/>
          </rPr>
          <t>PROBABILIDAD INHERENTE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10" authorId="0" shapeId="0">
      <text>
        <r>
          <rPr>
            <b/>
            <u/>
            <sz val="11"/>
            <color indexed="81"/>
            <rFont val="Arial"/>
            <family val="2"/>
          </rPr>
          <t>OPCIONES DE TRATAMIENTO DEL RIESGO</t>
        </r>
        <r>
          <rPr>
            <sz val="11"/>
            <color indexed="81"/>
            <rFont val="Arial"/>
            <family val="2"/>
          </rPr>
          <t xml:space="preserve">
</t>
        </r>
        <r>
          <rPr>
            <b/>
            <sz val="11"/>
            <color indexed="81"/>
            <rFont val="Arial"/>
            <family val="2"/>
          </rPr>
          <t>• Evitar el riesgo</t>
        </r>
        <r>
          <rPr>
            <sz val="11"/>
            <color indexed="81"/>
            <rFont val="Arial"/>
            <family val="2"/>
          </rPr>
          <t xml:space="preserve">: Tomar las medidas encaminadas a prevenir su materialización. Es siempre la primera alternativa a considerar, se logra cuando al interior de los procesos se genera cambios sustanciales por mejoramiento, rediseño o eliminación, resultado de unos adecuados controles y acciones emprendidas. Por ejemplo: el control de calidad, manejo de los insumos, mantenimiento preventivo de los equipos, desarrollo tecnológico, etc.
</t>
        </r>
        <r>
          <rPr>
            <b/>
            <sz val="11"/>
            <color indexed="81"/>
            <rFont val="Arial"/>
            <family val="2"/>
          </rPr>
          <t>• Reducir el riesgo:</t>
        </r>
        <r>
          <rPr>
            <sz val="11"/>
            <color indexed="81"/>
            <rFont val="Arial"/>
            <family val="2"/>
          </rPr>
          <t xml:space="preserve"> Implica tomar medidas encaminadas a disminuir tanto la probabilidad (medidas de prevención), como el impacto (medidas de protección). La reducción del riesgo es probablemente el método más sencillo y económico para superar las debilidades antes de aplicar medidas más costosas y difíciles. Por ejemplo: a través de la optimización de los procedimientos y la implementación de controles.
</t>
        </r>
        <r>
          <rPr>
            <b/>
            <sz val="11"/>
            <color indexed="81"/>
            <rFont val="Arial"/>
            <family val="2"/>
          </rPr>
          <t xml:space="preserve">• Compartir o transferir el riesgo: </t>
        </r>
        <r>
          <rPr>
            <sz val="11"/>
            <color indexed="81"/>
            <rFont val="Arial"/>
            <family val="2"/>
          </rPr>
          <t xml:space="preserve">Reduce su efecto a través del traspaso de las pérdidas a otras organizaciones, como en el caso de los contratos de seguros o a través de otros medios que permiten distribuir una porción del riesgo con otra entidad, como en los contratos a riesgo compartido. Por ejemplo, la información de gran importancia se puede duplicar y almacenar en un lugar distante y de ubicación segura, en vez de dejarla concentrada en un solo lugar, la tercerización.
</t>
        </r>
        <r>
          <rPr>
            <b/>
            <sz val="11"/>
            <color indexed="81"/>
            <rFont val="Arial"/>
            <family val="2"/>
          </rPr>
          <t>• Asumir un riesgo:</t>
        </r>
        <r>
          <rPr>
            <sz val="11"/>
            <color indexed="81"/>
            <rFont val="Arial"/>
            <family val="2"/>
          </rPr>
          <t xml:space="preserve"> Luego de que el riesgo ha sido reducido o transferido puede quedar un riesgo residual que se mantiene, en este caso, el gerente del proceso simplemente acepta la pérdida residual probable y elabora planes de contingencia para su manejo.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10" authorId="0" shapeId="0">
      <text>
        <r>
          <rPr>
            <sz val="11"/>
            <color indexed="81"/>
            <rFont val="Arial"/>
            <family val="2"/>
          </rPr>
          <t>Hace referencia a la definición de acciones asociadas al control del riesgo; que se pueden emprender para potencializar el cumplimiento del control existente, para el tratamiento de los riesgos identificados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10" authorId="0" shapeId="0">
      <text>
        <r>
          <rPr>
            <sz val="11"/>
            <color indexed="81"/>
            <rFont val="Arial"/>
            <family val="2"/>
          </rPr>
          <t>Indica el periodo en que se ejecutará la acción asociada al control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K10" authorId="0" shapeId="0">
      <text>
        <r>
          <rPr>
            <sz val="11"/>
            <color indexed="81"/>
            <rFont val="Arial"/>
            <family val="2"/>
          </rPr>
          <t>Es el mecanismo soporte (evidencia), mediante el cual se verificará el cumplimiento de la acción; por ejemplo: Actas de reunión, listados de asistencia, registro fotográfico, formatos, entre otros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O10" authorId="0" shapeId="0">
      <text>
        <r>
          <rPr>
            <sz val="11"/>
            <color indexed="81"/>
            <rFont val="Arial"/>
            <family val="2"/>
          </rPr>
          <t>Se debe indicar el Cargo de la persona Responsable de la ejecución de la acción asociada al control.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sz val="11"/>
            <color indexed="81"/>
            <rFont val="Arial"/>
            <family val="2"/>
          </rPr>
          <t>Consecutivo asignado a cada riesgo identificado.  Regístrelo como R1, R2, R3 y así sucesivamente.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sz val="11"/>
            <color indexed="81"/>
            <rFont val="Arial"/>
            <family val="2"/>
          </rPr>
          <t>Proceso de la UFPS que se va a analizar y para el cual se identificarán y valorarán los riesgos.</t>
        </r>
      </text>
    </comment>
    <comment ref="F11" authorId="0" shapeId="0">
      <text>
        <r>
          <rPr>
            <sz val="11"/>
            <color indexed="81"/>
            <rFont val="Arial"/>
            <family val="2"/>
          </rPr>
          <t>Dependencia responsable de ejecutar el proceso que se esta analizado y para el cual se hace el Mapa de riesgos.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sz val="11"/>
            <color indexed="81"/>
            <rFont val="Arial"/>
            <family val="2"/>
          </rPr>
          <t>En una frase muy concreta describa el riesgo que va a analizar para el proceso, asegúrese que la redacción sea específica y fácil de entender para cualquier interesado.</t>
        </r>
        <r>
          <rPr>
            <sz val="9"/>
            <color indexed="81"/>
            <rFont val="Tahoma"/>
            <family val="2"/>
          </rPr>
          <t xml:space="preserve"> 
</t>
        </r>
      </text>
    </comment>
    <comment ref="M11" authorId="0" shapeId="0">
      <text>
        <r>
          <rPr>
            <sz val="11"/>
            <color indexed="81"/>
            <rFont val="Arial"/>
            <family val="2"/>
          </rPr>
          <t xml:space="preserve">Analize el riesgo y determine el tipo de impacto que puede generar en el proceso de materializarse.  
</t>
        </r>
        <r>
          <rPr>
            <b/>
            <sz val="11"/>
            <color indexed="81"/>
            <rFont val="Arial"/>
            <family val="2"/>
          </rPr>
          <t>1. Económico:</t>
        </r>
        <r>
          <rPr>
            <sz val="11"/>
            <color indexed="81"/>
            <rFont val="Arial"/>
            <family val="2"/>
          </rPr>
          <t xml:space="preserve"> Impacto con afectación económica (presupuestal).  
</t>
        </r>
        <r>
          <rPr>
            <b/>
            <sz val="11"/>
            <color indexed="81"/>
            <rFont val="Arial"/>
            <family val="2"/>
          </rPr>
          <t>2. Reputacional:</t>
        </r>
        <r>
          <rPr>
            <sz val="11"/>
            <color indexed="81"/>
            <rFont val="Arial"/>
            <family val="2"/>
          </rPr>
          <t xml:space="preserve"> Impacto con afectación de imagen 
</t>
        </r>
        <r>
          <rPr>
            <b/>
            <sz val="11"/>
            <color indexed="81"/>
            <rFont val="Arial"/>
            <family val="2"/>
          </rPr>
          <t>3. Económico y Reputacional:</t>
        </r>
        <r>
          <rPr>
            <sz val="11"/>
            <color indexed="81"/>
            <rFont val="Arial"/>
            <family val="2"/>
          </rPr>
          <t xml:space="preserve"> Impacto con afectación en los dos tipos anteriores.</t>
        </r>
      </text>
    </comment>
    <comment ref="P11" authorId="0" shapeId="0">
      <text>
        <r>
          <rPr>
            <sz val="11"/>
            <color indexed="81"/>
            <rFont val="Arial"/>
            <family val="2"/>
          </rPr>
          <t xml:space="preserve">Analice el riesgo, determine su posible causa y regiístrela en frases muy concretas.  Para el análisis tenga en cuenta:
</t>
        </r>
        <r>
          <rPr>
            <b/>
            <sz val="11"/>
            <color indexed="81"/>
            <rFont val="Arial"/>
            <family val="2"/>
          </rPr>
          <t xml:space="preserve">1. Causa Inmediata: </t>
        </r>
        <r>
          <rPr>
            <sz val="11"/>
            <color indexed="81"/>
            <rFont val="Arial"/>
            <family val="2"/>
          </rPr>
          <t xml:space="preserve">Circunstancias bajo las cuales se presenta el riesgo, es la situación más evidente frente al riesgo, redacte de la forma más concreta posible.
</t>
        </r>
        <r>
          <rPr>
            <b/>
            <sz val="11"/>
            <color indexed="81"/>
            <rFont val="Arial"/>
            <family val="2"/>
          </rPr>
          <t>2. Causa Básica:</t>
        </r>
        <r>
          <rPr>
            <sz val="11"/>
            <color indexed="81"/>
            <rFont val="Arial"/>
            <family val="2"/>
          </rPr>
          <t xml:space="preserve"> Causa principal o básica, corresponde a las razones por la cuales se puede presentar el riesgo, redacte de la forma más concreta posible. 
</t>
        </r>
      </text>
    </comment>
    <comment ref="T11" authorId="0" shapeId="0">
      <text>
        <r>
          <rPr>
            <b/>
            <u/>
            <sz val="11"/>
            <color indexed="81"/>
            <rFont val="Arial"/>
            <family val="2"/>
          </rPr>
          <t xml:space="preserve">Clasificación Tipos del Riesgo: </t>
        </r>
        <r>
          <rPr>
            <sz val="11"/>
            <color indexed="81"/>
            <rFont val="Arial"/>
            <family val="2"/>
          </rPr>
          <t xml:space="preserve">
</t>
        </r>
        <r>
          <rPr>
            <b/>
            <sz val="11"/>
            <color indexed="81"/>
            <rFont val="Arial"/>
            <family val="2"/>
          </rPr>
          <t>1. Riesgos Financieros:</t>
        </r>
        <r>
          <rPr>
            <sz val="11"/>
            <color indexed="81"/>
            <rFont val="Arial"/>
            <family val="2"/>
          </rPr>
          <t xml:space="preserve"> Se relacionan con el manejo de los recursos de la institución que incluyen la ejecución presupuestal, la elaboración de los estados financieros, los pagos, manejos de excedentes de tesorería y el manejo sobre los bienes.
</t>
        </r>
        <r>
          <rPr>
            <b/>
            <sz val="11"/>
            <color indexed="81"/>
            <rFont val="Arial"/>
            <family val="2"/>
          </rPr>
          <t>2. Riesgos Operativos:</t>
        </r>
        <r>
          <rPr>
            <sz val="11"/>
            <color indexed="81"/>
            <rFont val="Arial"/>
            <family val="2"/>
          </rPr>
          <t xml:space="preserve"> Comprenden riesgos provenientes del funcionamiento y operatividad de los sistemas de información institucional, de la definición de los procesos, de la estructura de la institución, de la articulación entre dependencias.
</t>
        </r>
        <r>
          <rPr>
            <b/>
            <sz val="11"/>
            <color indexed="81"/>
            <rFont val="Arial"/>
            <family val="2"/>
          </rPr>
          <t>3. Riesgo Estratégico:</t>
        </r>
        <r>
          <rPr>
            <sz val="11"/>
            <color indexed="81"/>
            <rFont val="Arial"/>
            <family val="2"/>
          </rPr>
          <t xml:space="preserve"> Se asocia con la forma en que se administra la entidad, su manejo se enfoca a asuntos globales relacionados con la misión y el cumplimiento de los objetivos estratégicos, diseño y conceptualización de la entidad por parte de la alta dirección.
</t>
        </r>
        <r>
          <rPr>
            <b/>
            <sz val="11"/>
            <color indexed="81"/>
            <rFont val="Arial"/>
            <family val="2"/>
          </rPr>
          <t>4. Riesgos de Imagen:</t>
        </r>
        <r>
          <rPr>
            <sz val="11"/>
            <color indexed="81"/>
            <rFont val="Arial"/>
            <family val="2"/>
          </rPr>
          <t xml:space="preserve"> Están relacionados con la percepción y la confianza por parte de la ciudadanía hacia la institución.
</t>
        </r>
        <r>
          <rPr>
            <b/>
            <sz val="11"/>
            <color indexed="81"/>
            <rFont val="Arial"/>
            <family val="2"/>
          </rPr>
          <t xml:space="preserve">5. Riesgos Legales o de Cumplimiento: </t>
        </r>
        <r>
          <rPr>
            <sz val="11"/>
            <color indexed="81"/>
            <rFont val="Arial"/>
            <family val="2"/>
          </rPr>
          <t xml:space="preserve">Se asocian con el cumplimiento por parte de la institución con los requisitos legales, contractuales, de ética pública y en general con su compromiso ante la comunidad.
</t>
        </r>
        <r>
          <rPr>
            <b/>
            <sz val="11"/>
            <color indexed="81"/>
            <rFont val="Arial"/>
            <family val="2"/>
          </rPr>
          <t>6. Riesgos Tecnológicos:</t>
        </r>
        <r>
          <rPr>
            <sz val="11"/>
            <color indexed="81"/>
            <rFont val="Arial"/>
            <family val="2"/>
          </rPr>
          <t xml:space="preserve"> Están relacionados con la capacidad tecnológica de la institución para satisfacer sus necesidades actuales y futuras y el cumplimiento de la misión.
</t>
        </r>
        <r>
          <rPr>
            <b/>
            <sz val="11"/>
            <color indexed="81"/>
            <rFont val="Arial"/>
            <family val="2"/>
          </rPr>
          <t>7. Riesgos de Corrupción:</t>
        </r>
        <r>
          <rPr>
            <sz val="11"/>
            <color indexed="81"/>
            <rFont val="Arial"/>
            <family val="2"/>
          </rPr>
          <t xml:space="preserve"> Posibilidad de que por acción u omisión, mediante el uso indebido del poder, de los recursos o de la información, se lesionen los intereses de una entidad y en consecuencia, del Estado, para la obtención de un beneficio particular.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AK11" authorId="0" shapeId="0">
      <text>
        <r>
          <rPr>
            <b/>
            <u/>
            <sz val="11"/>
            <color indexed="81"/>
            <rFont val="Arial"/>
            <family val="2"/>
          </rPr>
          <t>TIPOS DE CONTROL A IMPLEMENTAR</t>
        </r>
        <r>
          <rPr>
            <sz val="11"/>
            <color indexed="81"/>
            <rFont val="Arial"/>
            <family val="2"/>
          </rPr>
          <t xml:space="preserve">
</t>
        </r>
        <r>
          <rPr>
            <b/>
            <sz val="11"/>
            <color indexed="81"/>
            <rFont val="Arial"/>
            <family val="2"/>
          </rPr>
          <t>1. Control Preventivo:</t>
        </r>
        <r>
          <rPr>
            <sz val="11"/>
            <color indexed="81"/>
            <rFont val="Arial"/>
            <family val="2"/>
          </rPr>
          <t xml:space="preserve"> Evitan que un evento suceda. Por ejemplo, el requerimiento de un login y password en un sistema de información es un control preventivo. Éste previene que personas no autorizadas puedan ingresar al sistema.
</t>
        </r>
        <r>
          <rPr>
            <b/>
            <sz val="11"/>
            <color indexed="81"/>
            <rFont val="Arial"/>
            <family val="2"/>
          </rPr>
          <t>2. Control Correctivo:</t>
        </r>
        <r>
          <rPr>
            <sz val="11"/>
            <color indexed="81"/>
            <rFont val="Arial"/>
            <family val="2"/>
          </rPr>
          <t xml:space="preserve"> Estos no prevén que un evento suceda, pero permiten enfrentar la situación una vez se ha presentado. Por ejemplo, en caso de un desastre natural u otra emergencia mediante las pólizas de seguro y otros mecanismos de recuperación de negocio o respaldo, es posible volver a recuperar las operaciones.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11" authorId="0" shapeId="0">
      <text>
        <r>
          <rPr>
            <b/>
            <u/>
            <sz val="11"/>
            <color indexed="81"/>
            <rFont val="Arial"/>
            <family val="2"/>
          </rPr>
          <t>FORMAS DE IMPLEMENTAR EL CONTROL</t>
        </r>
        <r>
          <rPr>
            <sz val="11"/>
            <color indexed="81"/>
            <rFont val="Arial"/>
            <family val="2"/>
          </rPr>
          <t xml:space="preserve">
</t>
        </r>
        <r>
          <rPr>
            <b/>
            <sz val="11"/>
            <color indexed="81"/>
            <rFont val="Arial"/>
            <family val="2"/>
          </rPr>
          <t>1. Control Manual</t>
        </r>
        <r>
          <rPr>
            <sz val="11"/>
            <color indexed="81"/>
            <rFont val="Arial"/>
            <family val="2"/>
          </rPr>
          <t xml:space="preserve">: Políticas de operación aplicables, autorizaciones a través de firmas o confirmaciones vía correo electrónico, archivos físicos, consecutivos, listas de chequeo, controles de seguridad con personal especializado, entre otros
</t>
        </r>
        <r>
          <rPr>
            <b/>
            <sz val="11"/>
            <color indexed="81"/>
            <rFont val="Arial"/>
            <family val="2"/>
          </rPr>
          <t>2. Control Automático:</t>
        </r>
        <r>
          <rPr>
            <sz val="11"/>
            <color indexed="81"/>
            <rFont val="Arial"/>
            <family val="2"/>
          </rPr>
          <t xml:space="preserve"> Utilizan herramientas tecnológicas como sistemas de información o software que permiten incluir contraseñas de acceso, o con controles de seguimiento a aprobaciones o ejecuciones que se realizan a través de éste, generación de reportes o indicadores, sistemas de seguridad con escáner, sistemas de grabación, entre otros. Este tipo de controles suelen ser más efectivos en algunos ámbitos dada su complejidad.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1" authorId="0" shapeId="0">
      <text>
        <r>
          <rPr>
            <sz val="11"/>
            <color indexed="81"/>
            <rFont val="Arial"/>
            <family val="2"/>
          </rPr>
          <t xml:space="preserve">La calificación está parametrizado y es asignada automáticamente de acuerdo al </t>
        </r>
        <r>
          <rPr>
            <b/>
            <sz val="11"/>
            <color indexed="81"/>
            <rFont val="Arial"/>
            <family val="2"/>
          </rPr>
          <t xml:space="preserve">Tipo </t>
        </r>
        <r>
          <rPr>
            <sz val="11"/>
            <color indexed="81"/>
            <rFont val="Arial"/>
            <family val="2"/>
          </rPr>
          <t xml:space="preserve">y forma de </t>
        </r>
        <r>
          <rPr>
            <b/>
            <sz val="11"/>
            <color indexed="81"/>
            <rFont val="Arial"/>
            <family val="2"/>
          </rPr>
          <t xml:space="preserve">Implementación </t>
        </r>
        <r>
          <rPr>
            <sz val="11"/>
            <color indexed="81"/>
            <rFont val="Arial"/>
            <family val="2"/>
          </rPr>
          <t>definido en el paso anterior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11" authorId="0" shapeId="0">
      <text>
        <r>
          <rPr>
            <b/>
            <u/>
            <sz val="11"/>
            <color indexed="81"/>
            <rFont val="Arial"/>
            <family val="2"/>
          </rPr>
          <t>DOCUMENTACIÓN DEL CONTROL A IMPLEMENTAR</t>
        </r>
        <r>
          <rPr>
            <sz val="11"/>
            <color indexed="81"/>
            <rFont val="Arial"/>
            <family val="2"/>
          </rPr>
          <t xml:space="preserve">
</t>
        </r>
        <r>
          <rPr>
            <b/>
            <sz val="11"/>
            <color indexed="81"/>
            <rFont val="Arial"/>
            <family val="2"/>
          </rPr>
          <t>1. Control Documentado:</t>
        </r>
        <r>
          <rPr>
            <sz val="11"/>
            <color indexed="81"/>
            <rFont val="Arial"/>
            <family val="2"/>
          </rPr>
          <t xml:space="preserve"> Controles que están documentados en el proceso, ya sea en manuales, procedimientos, flujogramas o cualquier otro documento propio del proceso.
</t>
        </r>
        <r>
          <rPr>
            <b/>
            <sz val="11"/>
            <color indexed="81"/>
            <rFont val="Arial"/>
            <family val="2"/>
          </rPr>
          <t>2. Control Sin Documentar:</t>
        </r>
        <r>
          <rPr>
            <sz val="11"/>
            <color indexed="81"/>
            <rFont val="Arial"/>
            <family val="2"/>
          </rPr>
          <t xml:space="preserve"> Identifica a los controles que pese a que se ejecutan en el proceso no se encuentran documentados en ningún documento propio del proceso.</t>
        </r>
      </text>
    </comment>
    <comment ref="AO11" authorId="0" shapeId="0">
      <text>
        <r>
          <rPr>
            <b/>
            <u/>
            <sz val="11"/>
            <color indexed="81"/>
            <rFont val="Arial"/>
            <family val="2"/>
          </rPr>
          <t>FRECUENCIA CON LA SE SE APLICA EL CONTROL</t>
        </r>
        <r>
          <rPr>
            <sz val="11"/>
            <color indexed="81"/>
            <rFont val="Arial"/>
            <family val="2"/>
          </rPr>
          <t xml:space="preserve">
Aspecto que permite registrar si la frecuencia de aplicación del control es adecuada o no y se se debe mejorar.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11" authorId="0" shapeId="0">
      <text>
        <r>
          <rPr>
            <b/>
            <u/>
            <sz val="9"/>
            <color indexed="81"/>
            <rFont val="Tahoma"/>
            <family val="2"/>
          </rPr>
          <t>E</t>
        </r>
        <r>
          <rPr>
            <b/>
            <u/>
            <sz val="11"/>
            <color indexed="81"/>
            <rFont val="Arial"/>
            <family val="2"/>
          </rPr>
          <t>VIDENCIAS DE IMPLEMENTACIÓN DEL CONTROL</t>
        </r>
        <r>
          <rPr>
            <sz val="11"/>
            <color indexed="81"/>
            <rFont val="Arial"/>
            <family val="2"/>
          </rPr>
          <t xml:space="preserve">
</t>
        </r>
        <r>
          <rPr>
            <b/>
            <sz val="11"/>
            <color indexed="81"/>
            <rFont val="Arial"/>
            <family val="2"/>
          </rPr>
          <t>1. Control con Registro</t>
        </r>
        <r>
          <rPr>
            <sz val="11"/>
            <color indexed="81"/>
            <rFont val="Arial"/>
            <family val="2"/>
          </rPr>
          <t xml:space="preserve">: El control deja un registro permite evidencia la ejecución del control.
</t>
        </r>
        <r>
          <rPr>
            <b/>
            <sz val="11"/>
            <color indexed="81"/>
            <rFont val="Arial"/>
            <family val="2"/>
          </rPr>
          <t>2. Control Sin Registro:</t>
        </r>
        <r>
          <rPr>
            <sz val="11"/>
            <color indexed="81"/>
            <rFont val="Arial"/>
            <family val="2"/>
          </rPr>
          <t xml:space="preserve"> El control no deja registro de la ejecución del control.
</t>
        </r>
      </text>
    </comment>
  </commentList>
</comments>
</file>

<file path=xl/sharedStrings.xml><?xml version="1.0" encoding="utf-8"?>
<sst xmlns="http://schemas.openxmlformats.org/spreadsheetml/2006/main" count="362" uniqueCount="235">
  <si>
    <t>No.</t>
  </si>
  <si>
    <t>PROCESO 
SIGC - UFPS</t>
  </si>
  <si>
    <t>DEPENDENCIA RESPONSABLE</t>
  </si>
  <si>
    <t>Económico y Reputacional</t>
  </si>
  <si>
    <t>Económico</t>
  </si>
  <si>
    <t>Reputacional</t>
  </si>
  <si>
    <t>Procesos SIGC</t>
  </si>
  <si>
    <t>Direccionamiento Estratégico</t>
  </si>
  <si>
    <t>Gestión de Calidad</t>
  </si>
  <si>
    <t>Gestión Académica</t>
  </si>
  <si>
    <t>Investigación</t>
  </si>
  <si>
    <t>Extensión</t>
  </si>
  <si>
    <t>Gestión Administrativa y Financiera</t>
  </si>
  <si>
    <t>Gestión Talento Humano</t>
  </si>
  <si>
    <t>Gestión de Tecnologias y Sistemas de Información</t>
  </si>
  <si>
    <t>Gestión de Servicios Académicos y Bibliotecarios</t>
  </si>
  <si>
    <t>Gestión de Comunicaciones</t>
  </si>
  <si>
    <t>Gestión Documental</t>
  </si>
  <si>
    <t>Gestión Legal</t>
  </si>
  <si>
    <t>Gestión Estudiantil</t>
  </si>
  <si>
    <t>Gestión Bienestar Universitario</t>
  </si>
  <si>
    <t>Auditoría y Control Interno</t>
  </si>
  <si>
    <t>Dependencia Responsable</t>
  </si>
  <si>
    <t>Oficina de Planeación</t>
  </si>
  <si>
    <t>Vicerectoría Académica</t>
  </si>
  <si>
    <t>Rectoría</t>
  </si>
  <si>
    <t>Vicerectoría Asistente Investigación y Extensión</t>
  </si>
  <si>
    <t>Vicerectoría Administrativa</t>
  </si>
  <si>
    <t>División de Recursos Humanos</t>
  </si>
  <si>
    <t>División de Sistemas</t>
  </si>
  <si>
    <t>División de Servicios Académicos</t>
  </si>
  <si>
    <t>Oficina de Prensa y Comunicaciones</t>
  </si>
  <si>
    <t>Unidad de Gestión y Atención Documental</t>
  </si>
  <si>
    <t>Oficina Jurpidica</t>
  </si>
  <si>
    <t>Vicerectoría Asistente de Estudios</t>
  </si>
  <si>
    <t>Vicerectoría Bienestar Universitario</t>
  </si>
  <si>
    <t>Oficina de Control Interno</t>
  </si>
  <si>
    <t>Estratégico</t>
  </si>
  <si>
    <t>Financiero</t>
  </si>
  <si>
    <t>Operativo</t>
  </si>
  <si>
    <t xml:space="preserve">De Imagen </t>
  </si>
  <si>
    <t>Legales o de Cumplimiento</t>
  </si>
  <si>
    <t>Tecnológicos</t>
  </si>
  <si>
    <t>Corrupción</t>
  </si>
  <si>
    <t>Impacto del Riesgo</t>
  </si>
  <si>
    <t>Clasificación del Riesgo</t>
  </si>
  <si>
    <t>FASE 1 - IDENTIFICACIÓN DEL RIESGO</t>
  </si>
  <si>
    <t>PROBABILIDAD INHERENTE</t>
  </si>
  <si>
    <t>Tabla Criterios para definir el nivel de probabilidad</t>
  </si>
  <si>
    <t>Frecuencia de la Actividad</t>
  </si>
  <si>
    <t>Probabilidad</t>
  </si>
  <si>
    <t>Muy Baja</t>
  </si>
  <si>
    <t>Baja</t>
  </si>
  <si>
    <t>Media</t>
  </si>
  <si>
    <t>Alta</t>
  </si>
  <si>
    <t>Muy Alta</t>
  </si>
  <si>
    <t>%</t>
  </si>
  <si>
    <t>CRITERIOS DE IMPACTO</t>
  </si>
  <si>
    <t>Tabla Criterios para definir el nivel de impacto</t>
  </si>
  <si>
    <t>Afectación Económica (o presupuestal)</t>
  </si>
  <si>
    <t>Pérdida Reputacional</t>
  </si>
  <si>
    <t xml:space="preserve">Afectación menor a 10 SMLMV </t>
  </si>
  <si>
    <t xml:space="preserve">Entre 10 y 50 SMLMV </t>
  </si>
  <si>
    <t xml:space="preserve">Entre 50 y 100 SMLMV </t>
  </si>
  <si>
    <t xml:space="preserve">Entre 100 y 500 SMLMV </t>
  </si>
  <si>
    <t xml:space="preserve">Mayor a 500 SMLMV </t>
  </si>
  <si>
    <t>IMPACTO INHERENTE</t>
  </si>
  <si>
    <t>Casi seguro</t>
  </si>
  <si>
    <t>Probable</t>
  </si>
  <si>
    <t>Posible</t>
  </si>
  <si>
    <t>Improbable</t>
  </si>
  <si>
    <t>Rara vez</t>
  </si>
  <si>
    <t>ZONA DE RIESGO INHERENTE</t>
  </si>
  <si>
    <t>Moderado</t>
  </si>
  <si>
    <t>DESCRIPCIÓN DEL RIESGO</t>
  </si>
  <si>
    <t>DESCRIPCIÓN DEL CONTROL</t>
  </si>
  <si>
    <t>IMPACTO DEL RIESGO</t>
  </si>
  <si>
    <t>CAUSA DEL RIESGO</t>
  </si>
  <si>
    <t>CLASIFICACIÓN DEL RIESGO</t>
  </si>
  <si>
    <t>Tipo de Control</t>
  </si>
  <si>
    <t>Preventivo</t>
  </si>
  <si>
    <t>Correctivo</t>
  </si>
  <si>
    <t>IMPACTO</t>
  </si>
  <si>
    <t>PROBABILIDAD DE OCURRENCIA</t>
  </si>
  <si>
    <t>TIPO</t>
  </si>
  <si>
    <t>IMPLEMENTACIÓN</t>
  </si>
  <si>
    <t>Implementación</t>
  </si>
  <si>
    <t>Manual</t>
  </si>
  <si>
    <t>CALIFICACIÓN</t>
  </si>
  <si>
    <t>Automático</t>
  </si>
  <si>
    <t>DOCUMENTACIÓN</t>
  </si>
  <si>
    <t>Documentación</t>
  </si>
  <si>
    <t>Documentado</t>
  </si>
  <si>
    <t>Sin Documentar</t>
  </si>
  <si>
    <t>FRECUENCIA ADECUADA</t>
  </si>
  <si>
    <t>ATRIBUTOS</t>
  </si>
  <si>
    <t>FASE 2 - ANALISIS DEL RIESGO INHERENTE</t>
  </si>
  <si>
    <t>AFECTACIÓN FINAL</t>
  </si>
  <si>
    <t>FASE 3 -ANALISIS Y EVALUACIÓN DE LOS CONTROLES</t>
  </si>
  <si>
    <t>PROBABILIDAD RESIDUAL FINAL</t>
  </si>
  <si>
    <t>IMPACTO RESIDUAL FINAL</t>
  </si>
  <si>
    <t>TRATAMIENTO</t>
  </si>
  <si>
    <t>Opción de Tratamiento</t>
  </si>
  <si>
    <t>Evitar el Riesgo</t>
  </si>
  <si>
    <t>Reducir el Riesgo</t>
  </si>
  <si>
    <t>Compartir o Transferir el Riesgo</t>
  </si>
  <si>
    <t>Asumir un Riesgo</t>
  </si>
  <si>
    <t>FASE 4 - ANALISIS DEL RIESGO RESIDUAL</t>
  </si>
  <si>
    <t>DESCRIPCIÓN DE LAS ACCIONES</t>
  </si>
  <si>
    <t>FECHA DE INICIO</t>
  </si>
  <si>
    <t>FECHA DE TERMINACIÓN</t>
  </si>
  <si>
    <t>PERIODO DE EJECUCIÓN</t>
  </si>
  <si>
    <t>REGISTROS / EVIDENCIAS</t>
  </si>
  <si>
    <t>RESPONSABLES DE LA EJECUCIÓN DE LA ACCIÓN</t>
  </si>
  <si>
    <t>FASE 5 - ACCIONES ASOCIADAS AL CONTROL</t>
  </si>
  <si>
    <t>FECHA</t>
  </si>
  <si>
    <t>ACCIONES</t>
  </si>
  <si>
    <t>RESPONSABLES</t>
  </si>
  <si>
    <t>INDICADOR</t>
  </si>
  <si>
    <t>FASE 6 - MONITOREO Y REVISIÓN</t>
  </si>
  <si>
    <t>EVIDENCIAS</t>
  </si>
  <si>
    <t>RIESGO IDENTIFICADO</t>
  </si>
  <si>
    <r>
      <rPr>
        <b/>
        <sz val="11"/>
        <color theme="1"/>
        <rFont val="Calibri"/>
        <family val="2"/>
        <scheme val="minor"/>
      </rPr>
      <t>Rara ve</t>
    </r>
    <r>
      <rPr>
        <sz val="11"/>
        <color theme="1"/>
        <rFont val="Calibri"/>
        <family val="2"/>
        <scheme val="minor"/>
      </rPr>
      <t>z - El evento puede ocurrir solo en circunstancias excepcionales (poco comunes o anormales)</t>
    </r>
  </si>
  <si>
    <r>
      <rPr>
        <b/>
        <sz val="10"/>
        <color rgb="FF000000"/>
        <rFont val="Arial"/>
        <family val="2"/>
      </rPr>
      <t>Improbable</t>
    </r>
    <r>
      <rPr>
        <sz val="10"/>
        <color rgb="FF000000"/>
        <rFont val="Arial"/>
        <family val="2"/>
      </rPr>
      <t xml:space="preserve"> - El evento puede ocurrir en algún momento</t>
    </r>
  </si>
  <si>
    <r>
      <rPr>
        <b/>
        <sz val="10"/>
        <color rgb="FF000000"/>
        <rFont val="Arial"/>
        <family val="2"/>
      </rPr>
      <t>Posible -</t>
    </r>
    <r>
      <rPr>
        <sz val="10"/>
        <color rgb="FF000000"/>
        <rFont val="Arial"/>
        <family val="2"/>
      </rPr>
      <t xml:space="preserve">  El evento podrá ocurrir en algún momento.</t>
    </r>
  </si>
  <si>
    <r>
      <rPr>
        <b/>
        <sz val="10"/>
        <color rgb="FF000000"/>
        <rFont val="Arial"/>
        <family val="2"/>
      </rPr>
      <t>Probable</t>
    </r>
    <r>
      <rPr>
        <sz val="10"/>
        <color rgb="FF000000"/>
        <rFont val="Arial"/>
        <family val="2"/>
      </rPr>
      <t xml:space="preserve"> - Es viable que el evento ocurra en la mayoría de las circunstancias</t>
    </r>
  </si>
  <si>
    <r>
      <rPr>
        <b/>
        <sz val="10"/>
        <color rgb="FF000000"/>
        <rFont val="Arial"/>
        <family val="2"/>
      </rPr>
      <t>Casi Seguro</t>
    </r>
    <r>
      <rPr>
        <sz val="10"/>
        <color rgb="FF000000"/>
        <rFont val="Arial"/>
        <family val="2"/>
      </rPr>
      <t xml:space="preserve"> - Se espera que el evento ocurra en la mayoría de las circunstancias.</t>
    </r>
  </si>
  <si>
    <t>PROBABILIDAD</t>
  </si>
  <si>
    <t>LLAVE</t>
  </si>
  <si>
    <t>Leve</t>
  </si>
  <si>
    <t>Menor</t>
  </si>
  <si>
    <t>Mayor</t>
  </si>
  <si>
    <t>Muy AltaLeve</t>
  </si>
  <si>
    <t>Muy AltaMenor</t>
  </si>
  <si>
    <t>Muy AltaModerado</t>
  </si>
  <si>
    <t>Muy AltaMayor</t>
  </si>
  <si>
    <t>Muy AltaCatastrófico</t>
  </si>
  <si>
    <t>AltaLeve</t>
  </si>
  <si>
    <t>AltaMenor</t>
  </si>
  <si>
    <t>AltaModerado</t>
  </si>
  <si>
    <t>AltaMayor</t>
  </si>
  <si>
    <t>AltaCatastrófico</t>
  </si>
  <si>
    <t>MediaLeve</t>
  </si>
  <si>
    <t>MediaMenor</t>
  </si>
  <si>
    <t>MediaModerado</t>
  </si>
  <si>
    <t>MediaMayor</t>
  </si>
  <si>
    <t>MediaCatastrófico</t>
  </si>
  <si>
    <t>BajaLeve</t>
  </si>
  <si>
    <t>BajaMenor</t>
  </si>
  <si>
    <t>BajaModerado</t>
  </si>
  <si>
    <t>BajaMayor</t>
  </si>
  <si>
    <t>BajaCatastrófico</t>
  </si>
  <si>
    <t>Muy BajaLeve</t>
  </si>
  <si>
    <t>Muy BajaMenor</t>
  </si>
  <si>
    <t>Muy BajaModerado</t>
  </si>
  <si>
    <t>Muy BajaMayor</t>
  </si>
  <si>
    <t>Muy BajaCatastrófico</t>
  </si>
  <si>
    <t>COMBINACIÓN</t>
  </si>
  <si>
    <t>ZONA</t>
  </si>
  <si>
    <t>R1</t>
  </si>
  <si>
    <t>R2</t>
  </si>
  <si>
    <t>R3</t>
  </si>
  <si>
    <t>R4</t>
  </si>
  <si>
    <t>RIESGO</t>
  </si>
  <si>
    <t>ZONA INHERENTE</t>
  </si>
  <si>
    <t>ANALISIS DEL RIESGO INHERENTE</t>
  </si>
  <si>
    <t>ANALISIS DEL RIESGO RESIDUAL</t>
  </si>
  <si>
    <t>Catastrófica</t>
  </si>
  <si>
    <t>Extrema</t>
  </si>
  <si>
    <t>Moderada</t>
  </si>
  <si>
    <t>ZONA RESIDUAL</t>
  </si>
  <si>
    <t>RIEGOS</t>
  </si>
  <si>
    <t>Matriz de calor Riesgos</t>
  </si>
  <si>
    <t>CRITERIOS DE PROBABILIDAD</t>
  </si>
  <si>
    <t>DIRECCIONAMIENTO ESTRATEGICO</t>
  </si>
  <si>
    <t>MAPA DE RIESGOS</t>
  </si>
  <si>
    <t>CODIGO</t>
  </si>
  <si>
    <t>VERSIÓN</t>
  </si>
  <si>
    <t>PÁGINA</t>
  </si>
  <si>
    <t>FO-DE-16</t>
  </si>
  <si>
    <t>1 DE 1</t>
  </si>
  <si>
    <t>ELABORÓ</t>
  </si>
  <si>
    <t>REVISÓ</t>
  </si>
  <si>
    <t>APROBÓ</t>
  </si>
  <si>
    <t>Líder Direccionamiento Estratégico</t>
  </si>
  <si>
    <t>Equipo Operativo de Calidad</t>
  </si>
  <si>
    <t>Líder de Calidad</t>
  </si>
  <si>
    <t>RIESGO 1</t>
  </si>
  <si>
    <t>RIESGO 2</t>
  </si>
  <si>
    <t>RIESGO 3</t>
  </si>
  <si>
    <t>RIESGO 4</t>
  </si>
  <si>
    <t xml:space="preserve">ZONA DE RIESGO FINAL </t>
  </si>
  <si>
    <r>
      <rPr>
        <b/>
        <sz val="10"/>
        <color rgb="FF000000"/>
        <rFont val="Arial"/>
        <family val="2"/>
      </rPr>
      <t>Leve -</t>
    </r>
    <r>
      <rPr>
        <sz val="10"/>
        <color rgb="FF000000"/>
        <rFont val="Arial"/>
        <family val="2"/>
      </rPr>
      <t xml:space="preserve"> El riesgo afecta la imagen de alguna área de la organización</t>
    </r>
  </si>
  <si>
    <r>
      <rPr>
        <b/>
        <sz val="10"/>
        <color rgb="FF000000"/>
        <rFont val="Arial"/>
        <family val="2"/>
      </rPr>
      <t xml:space="preserve">Menor - </t>
    </r>
    <r>
      <rPr>
        <sz val="10"/>
        <color rgb="FF000000"/>
        <rFont val="Arial"/>
        <family val="2"/>
      </rPr>
      <t>El riesgo afecta la imagen de la entidad internamente, de conocimiento general, nivel interno, de junta dircetiva y accionistas y/o de provedores</t>
    </r>
  </si>
  <si>
    <r>
      <rPr>
        <b/>
        <sz val="10"/>
        <color rgb="FF000000"/>
        <rFont val="Arial"/>
        <family val="2"/>
      </rPr>
      <t xml:space="preserve">Moderado - </t>
    </r>
    <r>
      <rPr>
        <sz val="10"/>
        <color rgb="FF000000"/>
        <rFont val="Arial"/>
        <family val="2"/>
      </rPr>
      <t>El riesgo afecta la imagen de la entidad con algunos usuarios de relevancia frente al logro de los objetivos</t>
    </r>
  </si>
  <si>
    <r>
      <rPr>
        <b/>
        <sz val="10"/>
        <color rgb="FF000000"/>
        <rFont val="Arial"/>
        <family val="2"/>
      </rPr>
      <t xml:space="preserve">Mayor - </t>
    </r>
    <r>
      <rPr>
        <sz val="10"/>
        <color rgb="FF000000"/>
        <rFont val="Arial"/>
        <family val="2"/>
      </rPr>
      <t>El riesgo afecta la imagen de de la entidad con efecto publicitario sostenido a nivel de sector administrativo, nivel departamental o municipal</t>
    </r>
  </si>
  <si>
    <r>
      <rPr>
        <b/>
        <sz val="10"/>
        <color rgb="FF000000"/>
        <rFont val="Arial"/>
        <family val="2"/>
      </rPr>
      <t xml:space="preserve">Catastrófico - </t>
    </r>
    <r>
      <rPr>
        <sz val="10"/>
        <color rgb="FF000000"/>
        <rFont val="Arial"/>
        <family val="2"/>
      </rPr>
      <t>El riesgo afecta la imagen de la entidad a nivel nacional, con efecto publicitarios sostenible a nivel país</t>
    </r>
  </si>
  <si>
    <t>02</t>
  </si>
  <si>
    <t>Errores en el control de documentos y/o registros deL SIGC - UFPS</t>
  </si>
  <si>
    <t xml:space="preserve"> Desconocimiento de las especificaciones establecidas en el SIGC-UFPS para el desarrollo de esta actividad.</t>
  </si>
  <si>
    <t>SI</t>
  </si>
  <si>
    <t>Con Registros</t>
  </si>
  <si>
    <t>12/30/2023</t>
  </si>
  <si>
    <t xml:space="preserve">Establecer la metodología para el control documental del SIGC - UFPS, aprobarla y socializarla a los responsables de su implementación.
</t>
  </si>
  <si>
    <t>Revisión del procedimiento y guia establecidos para llevar a cabo el control documental y socialización de la información a los interesados.
Análisis estadistico de datos para comprobar la efectividad en la implementación del proceso</t>
  </si>
  <si>
    <t>Jefe de Oficina de Planeación 
(Líder del SIGC)
Profesional apoyo Planeación - Calidad</t>
  </si>
  <si>
    <t>Incumplimiento de los requisitos que fundamenta el SIGC-UFPS</t>
  </si>
  <si>
    <t>Desconocimiento de los requisitos de norma aplicables a la universidad</t>
  </si>
  <si>
    <t>Aplicación de mecanismos para validar el cumplimiento de requistos</t>
  </si>
  <si>
    <t>Validación del cumplimiento de los requisitos de la norma por parte de los responsables del SIGC-UFPS</t>
  </si>
  <si>
    <t>Informe de gestión Planeación - Unidad de Calidad 
(Vigencia 2023)</t>
  </si>
  <si>
    <t xml:space="preserve">Informe de gestión Planeación - Unidad de Calidad </t>
  </si>
  <si>
    <t>Pérdida de información del SIGC- UFPS</t>
  </si>
  <si>
    <t>Se cuenta con instrumentos limitados para el respaldo de la información del SIGC</t>
  </si>
  <si>
    <t>Realizar periodicamente el respaldo de la información del SIGC y demás registros importantes</t>
  </si>
  <si>
    <t>1. Procedimiento aprobado para el correcto manejo de los documentos y registros.
2. Entregar formal de la información por parte de los respónables a la finalización del contrato.</t>
  </si>
  <si>
    <t>Al no tener un Sistema de Gestión de Calidad formalmente establecido, los recursos requeridos para su implementación no son considerados en el presupuesto</t>
  </si>
  <si>
    <t>No asignación de recursos (humano, financiero y tecnológico)suficientes para el mejoramiento del SIGC - UFPS.</t>
  </si>
  <si>
    <t>Rubro presupuestal dirigido al mantenimiento y mejora del SIGC-UFPS</t>
  </si>
  <si>
    <t>Asignación anual de una partida para cubrir las necesidades de mantenimiento y mejora del SIGC</t>
  </si>
  <si>
    <t>Presupuesto anual UFPS</t>
  </si>
  <si>
    <t>VERSION</t>
  </si>
  <si>
    <t>PAGINA</t>
  </si>
  <si>
    <t>Líder Direccionamiento Estrategico</t>
  </si>
  <si>
    <t>CONTROL ACTUALIZACIÓN DEL MAPA DE RIESGOS</t>
  </si>
  <si>
    <t>El presente control, establece el seguimiento a los procesos de actualización del Mapa de Riesgos, conforme al Monitoreo y Revisión definido en la Guía Metodologica de la Función Publica "Administración del Riesgo" versión Julio de 2016</t>
  </si>
  <si>
    <t>FECHA DE ACTUALIZACIÓN</t>
  </si>
  <si>
    <t>DESCRIPCIÓN</t>
  </si>
  <si>
    <t>TOTAL DE RIESGOS IDENTIFICADOS</t>
  </si>
  <si>
    <t>RIESGOS DE GESTIÓN IDENTIFICADOS</t>
  </si>
  <si>
    <t>RIESGOS DE CORRUPCIÓN IDENTIFICADOS</t>
  </si>
  <si>
    <t>ACTUALIZACIÓN MAPA DE RIESGO</t>
  </si>
  <si>
    <t>4/16/2018</t>
  </si>
  <si>
    <t>5/27/2019</t>
  </si>
  <si>
    <t>12/21/2020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</si>
</sst>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1"/>
      <color indexed="81"/>
      <name val="Arial"/>
      <family val="2"/>
    </font>
    <font>
      <b/>
      <sz val="11"/>
      <color indexed="81"/>
      <name val="Arial"/>
      <family val="2"/>
    </font>
    <font>
      <b/>
      <u/>
      <sz val="11"/>
      <color indexed="81"/>
      <name val="Arial"/>
      <family val="2"/>
    </font>
    <font>
      <sz val="9"/>
      <color indexed="81"/>
      <name val="Arial"/>
      <family val="2"/>
    </font>
    <font>
      <b/>
      <u/>
      <sz val="9"/>
      <color indexed="81"/>
      <name val="Tahoma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0" fontId="17" fillId="0" borderId="0"/>
  </cellStyleXfs>
  <cellXfs count="23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Alignment="1"/>
    <xf numFmtId="0" fontId="5" fillId="0" borderId="0" xfId="0" applyFont="1"/>
    <xf numFmtId="0" fontId="5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9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textRotation="90"/>
    </xf>
    <xf numFmtId="0" fontId="12" fillId="10" borderId="16" xfId="0" applyFont="1" applyFill="1" applyBorder="1" applyAlignment="1">
      <alignment horizontal="center" vertical="center"/>
    </xf>
    <xf numFmtId="0" fontId="12" fillId="10" borderId="16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15" fillId="11" borderId="1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12" borderId="16" xfId="0" applyFont="1" applyFill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 wrapText="1"/>
    </xf>
    <xf numFmtId="0" fontId="1" fillId="12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0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19" fillId="0" borderId="0" xfId="0" applyNumberFormat="1" applyFont="1" applyAlignment="1">
      <alignment horizontal="center" vertical="center"/>
    </xf>
    <xf numFmtId="0" fontId="7" fillId="8" borderId="16" xfId="0" applyFont="1" applyFill="1" applyBorder="1" applyAlignment="1">
      <alignment horizontal="center" vertical="center" readingOrder="1"/>
    </xf>
    <xf numFmtId="0" fontId="0" fillId="0" borderId="16" xfId="0" applyBorder="1" applyAlignment="1">
      <alignment vertical="center" wrapText="1"/>
    </xf>
    <xf numFmtId="0" fontId="8" fillId="3" borderId="16" xfId="0" applyFont="1" applyFill="1" applyBorder="1" applyAlignment="1">
      <alignment horizontal="center" vertical="center" readingOrder="1"/>
    </xf>
    <xf numFmtId="9" fontId="8" fillId="0" borderId="16" xfId="0" applyNumberFormat="1" applyFont="1" applyBorder="1" applyAlignment="1">
      <alignment horizontal="center" vertical="center" readingOrder="1"/>
    </xf>
    <xf numFmtId="0" fontId="8" fillId="0" borderId="16" xfId="0" applyFont="1" applyBorder="1" applyAlignment="1">
      <alignment horizontal="justify" vertical="center" readingOrder="1"/>
    </xf>
    <xf numFmtId="0" fontId="8" fillId="4" borderId="16" xfId="0" applyFont="1" applyFill="1" applyBorder="1" applyAlignment="1">
      <alignment horizontal="center" vertical="center" readingOrder="1"/>
    </xf>
    <xf numFmtId="0" fontId="8" fillId="5" borderId="16" xfId="0" applyFont="1" applyFill="1" applyBorder="1" applyAlignment="1">
      <alignment horizontal="center" vertical="center" readingOrder="1"/>
    </xf>
    <xf numFmtId="0" fontId="8" fillId="6" borderId="16" xfId="0" applyFont="1" applyFill="1" applyBorder="1" applyAlignment="1">
      <alignment horizontal="center" vertical="center" readingOrder="1"/>
    </xf>
    <xf numFmtId="0" fontId="8" fillId="0" borderId="16" xfId="0" applyFont="1" applyBorder="1" applyAlignment="1">
      <alignment horizontal="justify" vertical="center" wrapText="1" readingOrder="1"/>
    </xf>
    <xf numFmtId="0" fontId="9" fillId="7" borderId="16" xfId="0" applyFont="1" applyFill="1" applyBorder="1" applyAlignment="1">
      <alignment horizontal="center" vertical="center" readingOrder="1"/>
    </xf>
    <xf numFmtId="0" fontId="7" fillId="8" borderId="16" xfId="0" applyFont="1" applyFill="1" applyBorder="1" applyAlignment="1">
      <alignment horizontal="center" vertical="center" wrapText="1" readingOrder="1"/>
    </xf>
    <xf numFmtId="0" fontId="8" fillId="0" borderId="16" xfId="0" applyFont="1" applyBorder="1" applyAlignment="1">
      <alignment horizontal="left" vertical="center" wrapText="1" readingOrder="1"/>
    </xf>
    <xf numFmtId="0" fontId="1" fillId="8" borderId="16" xfId="0" applyFont="1" applyFill="1" applyBorder="1" applyAlignment="1">
      <alignment horizontal="center" vertical="center"/>
    </xf>
    <xf numFmtId="9" fontId="8" fillId="3" borderId="16" xfId="0" applyNumberFormat="1" applyFont="1" applyFill="1" applyBorder="1" applyAlignment="1">
      <alignment horizontal="center" vertical="center" wrapText="1" readingOrder="1"/>
    </xf>
    <xf numFmtId="9" fontId="8" fillId="4" borderId="16" xfId="0" applyNumberFormat="1" applyFont="1" applyFill="1" applyBorder="1" applyAlignment="1">
      <alignment horizontal="center" vertical="center" wrapText="1" readingOrder="1"/>
    </xf>
    <xf numFmtId="9" fontId="8" fillId="5" borderId="16" xfId="0" applyNumberFormat="1" applyFont="1" applyFill="1" applyBorder="1" applyAlignment="1">
      <alignment horizontal="center" vertical="center" wrapText="1" readingOrder="1"/>
    </xf>
    <xf numFmtId="9" fontId="8" fillId="6" borderId="16" xfId="0" applyNumberFormat="1" applyFont="1" applyFill="1" applyBorder="1" applyAlignment="1">
      <alignment horizontal="center" vertical="center" wrapText="1" readingOrder="1"/>
    </xf>
    <xf numFmtId="9" fontId="9" fillId="7" borderId="16" xfId="0" applyNumberFormat="1" applyFont="1" applyFill="1" applyBorder="1" applyAlignment="1">
      <alignment horizontal="center" vertical="center" wrapText="1" readingOrder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textRotation="90" wrapText="1"/>
      <protection locked="0"/>
    </xf>
    <xf numFmtId="9" fontId="5" fillId="11" borderId="1" xfId="1" applyFont="1" applyFill="1" applyBorder="1" applyAlignment="1" applyProtection="1">
      <alignment horizontal="center" vertical="center" wrapText="1"/>
      <protection locked="0"/>
    </xf>
    <xf numFmtId="9" fontId="6" fillId="11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Alignment="1" applyProtection="1">
      <alignment vertical="center"/>
    </xf>
    <xf numFmtId="0" fontId="2" fillId="0" borderId="0" xfId="2" applyFont="1" applyFill="1" applyAlignment="1" applyProtection="1">
      <alignment vertical="center"/>
    </xf>
    <xf numFmtId="0" fontId="33" fillId="0" borderId="0" xfId="2" applyFont="1" applyFill="1" applyAlignment="1" applyProtection="1">
      <alignment vertical="center"/>
    </xf>
    <xf numFmtId="0" fontId="6" fillId="0" borderId="0" xfId="2" applyFont="1" applyFill="1" applyAlignment="1" applyProtection="1">
      <alignment vertical="center"/>
    </xf>
    <xf numFmtId="0" fontId="17" fillId="0" borderId="0" xfId="2" applyAlignment="1">
      <alignment vertical="center"/>
    </xf>
    <xf numFmtId="0" fontId="17" fillId="0" borderId="16" xfId="2" applyBorder="1" applyAlignment="1">
      <alignment horizontal="center" vertical="center"/>
    </xf>
    <xf numFmtId="14" fontId="17" fillId="0" borderId="16" xfId="2" applyNumberFormat="1" applyBorder="1" applyAlignment="1">
      <alignment horizontal="center" vertical="center"/>
    </xf>
    <xf numFmtId="0" fontId="7" fillId="16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1" fillId="17" borderId="16" xfId="2" applyFont="1" applyFill="1" applyBorder="1" applyAlignment="1">
      <alignment horizontal="center" vertical="center"/>
    </xf>
    <xf numFmtId="0" fontId="1" fillId="17" borderId="16" xfId="2" applyFont="1" applyFill="1" applyBorder="1" applyAlignment="1">
      <alignment horizontal="center" vertical="center" wrapText="1"/>
    </xf>
    <xf numFmtId="0" fontId="7" fillId="18" borderId="16" xfId="0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35" fillId="0" borderId="1" xfId="2" applyFont="1" applyFill="1" applyBorder="1" applyAlignment="1" applyProtection="1">
      <alignment horizontal="center" vertical="center"/>
    </xf>
    <xf numFmtId="0" fontId="36" fillId="0" borderId="1" xfId="2" applyFont="1" applyFill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horizontal="center" vertical="center"/>
    </xf>
    <xf numFmtId="0" fontId="4" fillId="0" borderId="9" xfId="2" applyFont="1" applyBorder="1" applyAlignment="1" applyProtection="1">
      <alignment horizontal="center" vertical="center"/>
    </xf>
    <xf numFmtId="0" fontId="4" fillId="0" borderId="13" xfId="2" applyFont="1" applyBorder="1" applyAlignment="1" applyProtection="1">
      <alignment horizontal="center" vertical="center"/>
    </xf>
    <xf numFmtId="0" fontId="4" fillId="0" borderId="5" xfId="2" applyFont="1" applyBorder="1" applyAlignment="1" applyProtection="1">
      <alignment horizontal="center" vertical="center"/>
    </xf>
    <xf numFmtId="0" fontId="4" fillId="0" borderId="6" xfId="2" applyFont="1" applyBorder="1" applyAlignment="1" applyProtection="1">
      <alignment horizontal="center" vertical="center"/>
    </xf>
    <xf numFmtId="0" fontId="4" fillId="0" borderId="15" xfId="2" applyFont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vertical="center"/>
    </xf>
    <xf numFmtId="0" fontId="3" fillId="0" borderId="4" xfId="2" applyFont="1" applyFill="1" applyBorder="1" applyAlignment="1" applyProtection="1">
      <alignment vertical="center"/>
    </xf>
    <xf numFmtId="49" fontId="2" fillId="0" borderId="2" xfId="2" applyNumberFormat="1" applyFont="1" applyFill="1" applyBorder="1" applyAlignment="1">
      <alignment horizontal="center" vertical="center"/>
    </xf>
    <xf numFmtId="49" fontId="2" fillId="0" borderId="4" xfId="2" applyNumberFormat="1" applyFont="1" applyFill="1" applyBorder="1" applyAlignment="1">
      <alignment horizontal="center" vertical="center"/>
    </xf>
    <xf numFmtId="0" fontId="34" fillId="15" borderId="8" xfId="2" applyFont="1" applyFill="1" applyBorder="1" applyAlignment="1" applyProtection="1">
      <alignment horizontal="center" vertical="center"/>
    </xf>
    <xf numFmtId="0" fontId="34" fillId="15" borderId="9" xfId="2" applyFont="1" applyFill="1" applyBorder="1" applyAlignment="1" applyProtection="1">
      <alignment horizontal="center" vertical="center"/>
    </xf>
    <xf numFmtId="0" fontId="34" fillId="15" borderId="13" xfId="2" applyFont="1" applyFill="1" applyBorder="1" applyAlignment="1" applyProtection="1">
      <alignment horizontal="center" vertical="center"/>
    </xf>
    <xf numFmtId="0" fontId="34" fillId="15" borderId="5" xfId="2" applyFont="1" applyFill="1" applyBorder="1" applyAlignment="1" applyProtection="1">
      <alignment horizontal="center" vertical="center"/>
    </xf>
    <xf numFmtId="0" fontId="34" fillId="15" borderId="6" xfId="2" applyFont="1" applyFill="1" applyBorder="1" applyAlignment="1" applyProtection="1">
      <alignment horizontal="center" vertical="center"/>
    </xf>
    <xf numFmtId="0" fontId="34" fillId="15" borderId="15" xfId="2" applyFont="1" applyFill="1" applyBorder="1" applyAlignment="1" applyProtection="1">
      <alignment horizontal="center" vertical="center"/>
    </xf>
    <xf numFmtId="14" fontId="2" fillId="0" borderId="2" xfId="2" applyNumberFormat="1" applyFont="1" applyFill="1" applyBorder="1" applyAlignment="1">
      <alignment horizontal="center" vertical="center"/>
    </xf>
    <xf numFmtId="14" fontId="2" fillId="0" borderId="4" xfId="2" applyNumberFormat="1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11" borderId="2" xfId="0" applyFont="1" applyFill="1" applyBorder="1" applyAlignment="1" applyProtection="1">
      <alignment horizontal="center" vertical="center" wrapText="1"/>
      <protection locked="0"/>
    </xf>
    <xf numFmtId="0" fontId="5" fillId="11" borderId="3" xfId="0" applyFont="1" applyFill="1" applyBorder="1" applyAlignment="1" applyProtection="1">
      <alignment horizontal="center" vertical="center" wrapText="1"/>
      <protection locked="0"/>
    </xf>
    <xf numFmtId="0" fontId="5" fillId="11" borderId="4" xfId="0" applyFont="1" applyFill="1" applyBorder="1" applyAlignment="1" applyProtection="1">
      <alignment horizontal="center" vertical="center" wrapText="1"/>
      <protection locked="0"/>
    </xf>
    <xf numFmtId="14" fontId="5" fillId="0" borderId="2" xfId="0" applyNumberFormat="1" applyFont="1" applyBorder="1" applyAlignment="1" applyProtection="1">
      <alignment horizontal="center" vertical="center" wrapText="1"/>
      <protection locked="0"/>
    </xf>
    <xf numFmtId="0" fontId="20" fillId="12" borderId="2" xfId="0" applyFont="1" applyFill="1" applyBorder="1" applyAlignment="1" applyProtection="1">
      <alignment horizontal="center" vertical="center" wrapText="1"/>
    </xf>
    <xf numFmtId="0" fontId="20" fillId="12" borderId="3" xfId="0" applyFont="1" applyFill="1" applyBorder="1" applyAlignment="1" applyProtection="1">
      <alignment horizontal="center" vertical="center" wrapText="1"/>
    </xf>
    <xf numFmtId="0" fontId="20" fillId="12" borderId="4" xfId="0" applyFont="1" applyFill="1" applyBorder="1" applyAlignment="1" applyProtection="1">
      <alignment horizontal="center" vertical="center" wrapText="1"/>
    </xf>
    <xf numFmtId="0" fontId="16" fillId="13" borderId="10" xfId="0" applyFont="1" applyFill="1" applyBorder="1" applyAlignment="1" applyProtection="1">
      <alignment horizontal="center" vertical="center" wrapText="1"/>
    </xf>
    <xf numFmtId="0" fontId="16" fillId="13" borderId="11" xfId="0" applyFont="1" applyFill="1" applyBorder="1" applyAlignment="1" applyProtection="1">
      <alignment horizontal="center" vertical="center" wrapText="1"/>
    </xf>
    <xf numFmtId="0" fontId="16" fillId="13" borderId="12" xfId="0" applyFont="1" applyFill="1" applyBorder="1" applyAlignment="1" applyProtection="1">
      <alignment horizontal="center" vertical="center" wrapText="1"/>
    </xf>
    <xf numFmtId="0" fontId="16" fillId="13" borderId="8" xfId="0" applyFont="1" applyFill="1" applyBorder="1" applyAlignment="1" applyProtection="1">
      <alignment horizontal="center" vertical="center" wrapText="1"/>
    </xf>
    <xf numFmtId="0" fontId="16" fillId="13" borderId="9" xfId="0" applyFont="1" applyFill="1" applyBorder="1" applyAlignment="1" applyProtection="1">
      <alignment horizontal="center" vertical="center" wrapText="1"/>
    </xf>
    <xf numFmtId="0" fontId="16" fillId="13" borderId="13" xfId="0" applyFont="1" applyFill="1" applyBorder="1" applyAlignment="1" applyProtection="1">
      <alignment horizontal="center" vertical="center" wrapText="1"/>
    </xf>
    <xf numFmtId="0" fontId="16" fillId="13" borderId="7" xfId="0" applyFont="1" applyFill="1" applyBorder="1" applyAlignment="1" applyProtection="1">
      <alignment horizontal="center" vertical="center" wrapText="1"/>
    </xf>
    <xf numFmtId="0" fontId="16" fillId="13" borderId="0" xfId="0" applyFont="1" applyFill="1" applyBorder="1" applyAlignment="1" applyProtection="1">
      <alignment horizontal="center" vertical="center" wrapText="1"/>
    </xf>
    <xf numFmtId="0" fontId="16" fillId="13" borderId="14" xfId="0" applyFont="1" applyFill="1" applyBorder="1" applyAlignment="1" applyProtection="1">
      <alignment horizontal="center" vertical="center" wrapText="1"/>
    </xf>
    <xf numFmtId="0" fontId="16" fillId="13" borderId="5" xfId="0" applyFont="1" applyFill="1" applyBorder="1" applyAlignment="1" applyProtection="1">
      <alignment horizontal="center" vertical="center" wrapText="1"/>
    </xf>
    <xf numFmtId="0" fontId="16" fillId="13" borderId="6" xfId="0" applyFont="1" applyFill="1" applyBorder="1" applyAlignment="1" applyProtection="1">
      <alignment horizontal="center" vertical="center" wrapText="1"/>
    </xf>
    <xf numFmtId="0" fontId="16" fillId="13" borderId="15" xfId="0" applyFont="1" applyFill="1" applyBorder="1" applyAlignment="1" applyProtection="1">
      <alignment horizontal="center" vertical="center" wrapText="1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16" fillId="11" borderId="2" xfId="0" applyFont="1" applyFill="1" applyBorder="1" applyAlignment="1" applyProtection="1">
      <alignment horizontal="center" vertical="center" wrapText="1"/>
    </xf>
    <xf numFmtId="0" fontId="16" fillId="11" borderId="3" xfId="0" applyFont="1" applyFill="1" applyBorder="1" applyAlignment="1" applyProtection="1">
      <alignment horizontal="center" vertical="center" wrapText="1"/>
    </xf>
    <xf numFmtId="0" fontId="16" fillId="11" borderId="4" xfId="0" applyFont="1" applyFill="1" applyBorder="1" applyAlignment="1" applyProtection="1">
      <alignment horizontal="center" vertical="center" wrapText="1"/>
    </xf>
    <xf numFmtId="0" fontId="3" fillId="11" borderId="8" xfId="0" applyFont="1" applyFill="1" applyBorder="1" applyAlignment="1" applyProtection="1">
      <alignment horizontal="center" vertical="center" wrapText="1"/>
    </xf>
    <xf numFmtId="0" fontId="3" fillId="11" borderId="9" xfId="0" applyFont="1" applyFill="1" applyBorder="1" applyAlignment="1" applyProtection="1">
      <alignment horizontal="center" vertical="center" wrapText="1"/>
    </xf>
    <xf numFmtId="0" fontId="3" fillId="11" borderId="13" xfId="0" applyFont="1" applyFill="1" applyBorder="1" applyAlignment="1" applyProtection="1">
      <alignment horizontal="center" vertical="center" wrapText="1"/>
    </xf>
    <xf numFmtId="0" fontId="3" fillId="11" borderId="7" xfId="0" applyFont="1" applyFill="1" applyBorder="1" applyAlignment="1" applyProtection="1">
      <alignment horizontal="center" vertical="center" wrapText="1"/>
    </xf>
    <xf numFmtId="0" fontId="3" fillId="11" borderId="0" xfId="0" applyFont="1" applyFill="1" applyBorder="1" applyAlignment="1" applyProtection="1">
      <alignment horizontal="center" vertical="center" wrapText="1"/>
    </xf>
    <xf numFmtId="0" fontId="3" fillId="11" borderId="14" xfId="0" applyFont="1" applyFill="1" applyBorder="1" applyAlignment="1" applyProtection="1">
      <alignment horizontal="center" vertical="center" wrapText="1"/>
    </xf>
    <xf numFmtId="0" fontId="3" fillId="11" borderId="5" xfId="0" applyFont="1" applyFill="1" applyBorder="1" applyAlignment="1" applyProtection="1">
      <alignment horizontal="center" vertical="center" wrapText="1"/>
    </xf>
    <xf numFmtId="0" fontId="3" fillId="11" borderId="6" xfId="0" applyFont="1" applyFill="1" applyBorder="1" applyAlignment="1" applyProtection="1">
      <alignment horizontal="center" vertical="center" wrapText="1"/>
    </xf>
    <xf numFmtId="0" fontId="3" fillId="11" borderId="15" xfId="0" applyFont="1" applyFill="1" applyBorder="1" applyAlignment="1" applyProtection="1">
      <alignment horizontal="center" vertical="center" wrapText="1"/>
    </xf>
    <xf numFmtId="0" fontId="20" fillId="11" borderId="2" xfId="0" applyFont="1" applyFill="1" applyBorder="1" applyAlignment="1" applyProtection="1">
      <alignment horizontal="center" vertical="center" wrapText="1"/>
    </xf>
    <xf numFmtId="0" fontId="20" fillId="11" borderId="3" xfId="0" applyFont="1" applyFill="1" applyBorder="1" applyAlignment="1" applyProtection="1">
      <alignment horizontal="center" vertical="center" wrapText="1"/>
    </xf>
    <xf numFmtId="0" fontId="20" fillId="11" borderId="4" xfId="0" applyFont="1" applyFill="1" applyBorder="1" applyAlignment="1" applyProtection="1">
      <alignment horizontal="center" vertical="center" wrapText="1"/>
    </xf>
    <xf numFmtId="0" fontId="11" fillId="13" borderId="10" xfId="0" applyFont="1" applyFill="1" applyBorder="1" applyAlignment="1" applyProtection="1">
      <alignment horizontal="center" vertical="center" textRotation="90" wrapText="1"/>
    </xf>
    <xf numFmtId="0" fontId="11" fillId="13" borderId="11" xfId="0" applyFont="1" applyFill="1" applyBorder="1" applyAlignment="1" applyProtection="1">
      <alignment horizontal="center" vertical="center" textRotation="90" wrapText="1"/>
    </xf>
    <xf numFmtId="0" fontId="11" fillId="13" borderId="12" xfId="0" applyFont="1" applyFill="1" applyBorder="1" applyAlignment="1" applyProtection="1">
      <alignment horizontal="center" vertical="center" textRotation="90" wrapText="1"/>
    </xf>
    <xf numFmtId="0" fontId="25" fillId="12" borderId="3" xfId="0" applyFont="1" applyFill="1" applyBorder="1" applyAlignment="1" applyProtection="1">
      <alignment horizontal="center" vertical="center" wrapText="1"/>
    </xf>
    <xf numFmtId="0" fontId="25" fillId="12" borderId="4" xfId="0" applyFont="1" applyFill="1" applyBorder="1" applyAlignment="1" applyProtection="1">
      <alignment horizontal="center" vertical="center" wrapText="1"/>
    </xf>
    <xf numFmtId="0" fontId="3" fillId="13" borderId="8" xfId="0" applyFont="1" applyFill="1" applyBorder="1" applyAlignment="1" applyProtection="1">
      <alignment horizontal="center" vertical="center" wrapText="1"/>
    </xf>
    <xf numFmtId="0" fontId="3" fillId="13" borderId="9" xfId="0" applyFont="1" applyFill="1" applyBorder="1" applyAlignment="1" applyProtection="1">
      <alignment horizontal="center" vertical="center" wrapText="1"/>
    </xf>
    <xf numFmtId="0" fontId="3" fillId="13" borderId="7" xfId="0" applyFont="1" applyFill="1" applyBorder="1" applyAlignment="1" applyProtection="1">
      <alignment horizontal="center" vertical="center" wrapText="1"/>
    </xf>
    <xf numFmtId="0" fontId="3" fillId="13" borderId="0" xfId="0" applyFont="1" applyFill="1" applyBorder="1" applyAlignment="1" applyProtection="1">
      <alignment horizontal="center" vertical="center" wrapText="1"/>
    </xf>
    <xf numFmtId="0" fontId="3" fillId="13" borderId="5" xfId="0" applyFont="1" applyFill="1" applyBorder="1" applyAlignment="1" applyProtection="1">
      <alignment horizontal="center" vertical="center" wrapText="1"/>
    </xf>
    <xf numFmtId="0" fontId="3" fillId="13" borderId="6" xfId="0" applyFont="1" applyFill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4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3" fillId="11" borderId="10" xfId="0" applyFont="1" applyFill="1" applyBorder="1" applyAlignment="1" applyProtection="1">
      <alignment horizontal="center" vertical="center" textRotation="90" wrapText="1"/>
    </xf>
    <xf numFmtId="0" fontId="3" fillId="11" borderId="11" xfId="0" applyFont="1" applyFill="1" applyBorder="1" applyAlignment="1" applyProtection="1">
      <alignment horizontal="center" vertical="center" textRotation="90" wrapText="1"/>
    </xf>
    <xf numFmtId="0" fontId="3" fillId="11" borderId="12" xfId="0" applyFont="1" applyFill="1" applyBorder="1" applyAlignment="1" applyProtection="1">
      <alignment horizontal="center" vertical="center" textRotation="90" wrapText="1"/>
    </xf>
    <xf numFmtId="0" fontId="3" fillId="11" borderId="10" xfId="0" applyFont="1" applyFill="1" applyBorder="1" applyAlignment="1" applyProtection="1">
      <alignment horizontal="center" vertical="center" wrapText="1"/>
    </xf>
    <xf numFmtId="0" fontId="3" fillId="11" borderId="11" xfId="0" applyFont="1" applyFill="1" applyBorder="1" applyAlignment="1" applyProtection="1">
      <alignment horizontal="center" vertical="center" wrapText="1"/>
    </xf>
    <xf numFmtId="0" fontId="3" fillId="11" borderId="12" xfId="0" applyFont="1" applyFill="1" applyBorder="1" applyAlignment="1" applyProtection="1">
      <alignment horizontal="center" vertical="center" wrapText="1"/>
    </xf>
    <xf numFmtId="0" fontId="16" fillId="11" borderId="8" xfId="0" applyFont="1" applyFill="1" applyBorder="1" applyAlignment="1" applyProtection="1">
      <alignment horizontal="center" vertical="center" wrapText="1"/>
    </xf>
    <xf numFmtId="0" fontId="16" fillId="11" borderId="13" xfId="0" applyFont="1" applyFill="1" applyBorder="1" applyAlignment="1" applyProtection="1">
      <alignment horizontal="center" vertical="center" wrapText="1"/>
    </xf>
    <xf numFmtId="0" fontId="16" fillId="11" borderId="7" xfId="0" applyFont="1" applyFill="1" applyBorder="1" applyAlignment="1" applyProtection="1">
      <alignment horizontal="center" vertical="center" wrapText="1"/>
    </xf>
    <xf numFmtId="0" fontId="16" fillId="11" borderId="14" xfId="0" applyFont="1" applyFill="1" applyBorder="1" applyAlignment="1" applyProtection="1">
      <alignment horizontal="center" vertical="center" wrapText="1"/>
    </xf>
    <xf numFmtId="0" fontId="16" fillId="11" borderId="5" xfId="0" applyFont="1" applyFill="1" applyBorder="1" applyAlignment="1" applyProtection="1">
      <alignment horizontal="center" vertical="center" wrapText="1"/>
    </xf>
    <xf numFmtId="0" fontId="16" fillId="11" borderId="15" xfId="0" applyFont="1" applyFill="1" applyBorder="1" applyAlignment="1" applyProtection="1">
      <alignment horizontal="center" vertical="center" wrapText="1"/>
    </xf>
    <xf numFmtId="0" fontId="16" fillId="11" borderId="9" xfId="0" applyFont="1" applyFill="1" applyBorder="1" applyAlignment="1" applyProtection="1">
      <alignment horizontal="center" vertical="center" wrapText="1"/>
    </xf>
    <xf numFmtId="0" fontId="16" fillId="11" borderId="0" xfId="0" applyFont="1" applyFill="1" applyBorder="1" applyAlignment="1" applyProtection="1">
      <alignment horizontal="center" vertical="center" wrapText="1"/>
    </xf>
    <xf numFmtId="0" fontId="16" fillId="11" borderId="6" xfId="0" applyFont="1" applyFill="1" applyBorder="1" applyAlignment="1" applyProtection="1">
      <alignment horizontal="center" vertical="center" wrapText="1"/>
    </xf>
    <xf numFmtId="0" fontId="16" fillId="11" borderId="10" xfId="0" applyFont="1" applyFill="1" applyBorder="1" applyAlignment="1" applyProtection="1">
      <alignment horizontal="center" vertical="center" wrapText="1"/>
    </xf>
    <xf numFmtId="0" fontId="16" fillId="11" borderId="11" xfId="0" applyFont="1" applyFill="1" applyBorder="1" applyAlignment="1" applyProtection="1">
      <alignment horizontal="center" vertical="center" wrapText="1"/>
    </xf>
    <xf numFmtId="0" fontId="16" fillId="11" borderId="12" xfId="0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4" fillId="0" borderId="3" xfId="0" applyFont="1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20" fillId="0" borderId="4" xfId="0" applyNumberFormat="1" applyFont="1" applyFill="1" applyBorder="1" applyAlignment="1" applyProtection="1">
      <alignment horizontal="center" vertical="center" wrapText="1"/>
    </xf>
    <xf numFmtId="14" fontId="20" fillId="0" borderId="2" xfId="0" applyNumberFormat="1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vertical="center" wrapText="1"/>
    </xf>
    <xf numFmtId="0" fontId="20" fillId="0" borderId="3" xfId="0" applyFont="1" applyBorder="1" applyAlignment="1" applyProtection="1">
      <alignment vertical="center" wrapText="1"/>
    </xf>
    <xf numFmtId="0" fontId="20" fillId="0" borderId="4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9" xfId="0" applyFont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horizontal="center" vertical="center" wrapText="1"/>
    </xf>
    <xf numFmtId="0" fontId="21" fillId="0" borderId="5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</xf>
    <xf numFmtId="0" fontId="22" fillId="15" borderId="8" xfId="0" applyFont="1" applyFill="1" applyBorder="1" applyAlignment="1" applyProtection="1">
      <alignment horizontal="center" vertical="center" wrapText="1"/>
    </xf>
    <xf numFmtId="0" fontId="22" fillId="15" borderId="9" xfId="0" applyFont="1" applyFill="1" applyBorder="1" applyAlignment="1" applyProtection="1">
      <alignment horizontal="center" vertical="center" wrapText="1"/>
    </xf>
    <xf numFmtId="0" fontId="22" fillId="15" borderId="13" xfId="0" applyFont="1" applyFill="1" applyBorder="1" applyAlignment="1" applyProtection="1">
      <alignment horizontal="center" vertical="center" wrapText="1"/>
    </xf>
    <xf numFmtId="0" fontId="22" fillId="15" borderId="5" xfId="0" applyFont="1" applyFill="1" applyBorder="1" applyAlignment="1" applyProtection="1">
      <alignment horizontal="center" vertical="center" wrapText="1"/>
    </xf>
    <xf numFmtId="0" fontId="22" fillId="15" borderId="6" xfId="0" applyFont="1" applyFill="1" applyBorder="1" applyAlignment="1" applyProtection="1">
      <alignment horizontal="center" vertical="center" wrapText="1"/>
    </xf>
    <xf numFmtId="0" fontId="22" fillId="15" borderId="15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14" borderId="16" xfId="0" applyFont="1" applyFill="1" applyBorder="1" applyAlignment="1">
      <alignment horizontal="center"/>
    </xf>
    <xf numFmtId="0" fontId="14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 textRotation="90"/>
    </xf>
    <xf numFmtId="0" fontId="1" fillId="11" borderId="0" xfId="0" applyFont="1" applyFill="1" applyAlignment="1">
      <alignment horizontal="center" vertical="center"/>
    </xf>
    <xf numFmtId="14" fontId="0" fillId="0" borderId="16" xfId="2" applyNumberFormat="1" applyFont="1" applyBorder="1" applyAlignment="1">
      <alignment horizontal="center" vertical="center"/>
    </xf>
  </cellXfs>
  <cellStyles count="3">
    <cellStyle name="Normal" xfId="0" builtinId="0"/>
    <cellStyle name="Normal 3" xfId="2"/>
    <cellStyle name="Porcentaje" xfId="1" builtinId="5"/>
  </cellStyles>
  <dxfs count="11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</a:rPr>
              <a:t>COMPORTAMIENTO DE MAPA DE RIESGOS</a:t>
            </a:r>
          </a:p>
        </c:rich>
      </c:tx>
      <c:layout>
        <c:manualLayout>
          <c:xMode val="edge"/>
          <c:yMode val="edge"/>
          <c:x val="0.22914884604941624"/>
          <c:y val="2.0698664865832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'MAPA NUEVO'!$N$12</c:f>
              <c:strCache>
                <c:ptCount val="1"/>
                <c:pt idx="0">
                  <c:v>ZONA INHERENTE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'MAPA NUEVO'!$M$13:$M$16</c:f>
              <c:strCache>
                <c:ptCount val="4"/>
                <c:pt idx="0">
                  <c:v>RIESGO 1</c:v>
                </c:pt>
                <c:pt idx="1">
                  <c:v>RIESGO 2</c:v>
                </c:pt>
                <c:pt idx="2">
                  <c:v>RIESGO 3</c:v>
                </c:pt>
                <c:pt idx="3">
                  <c:v>RIESGO 4</c:v>
                </c:pt>
              </c:strCache>
            </c:strRef>
          </c:cat>
          <c:val>
            <c:numRef>
              <c:f>'MAPA NUEVO'!$N$13:$N$16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588-4A41-B971-BB0D7B25C207}"/>
            </c:ext>
          </c:extLst>
        </c:ser>
        <c:ser>
          <c:idx val="1"/>
          <c:order val="1"/>
          <c:tx>
            <c:strRef>
              <c:f>'MAPA NUEVO'!$O$12</c:f>
              <c:strCache>
                <c:ptCount val="1"/>
                <c:pt idx="0">
                  <c:v>ZONA RESIDUAL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'MAPA NUEVO'!$M$13:$M$16</c:f>
              <c:strCache>
                <c:ptCount val="4"/>
                <c:pt idx="0">
                  <c:v>RIESGO 1</c:v>
                </c:pt>
                <c:pt idx="1">
                  <c:v>RIESGO 2</c:v>
                </c:pt>
                <c:pt idx="2">
                  <c:v>RIESGO 3</c:v>
                </c:pt>
                <c:pt idx="3">
                  <c:v>RIESGO 4</c:v>
                </c:pt>
              </c:strCache>
            </c:strRef>
          </c:cat>
          <c:val>
            <c:numRef>
              <c:f>'MAPA NUEVO'!$O$13:$O$16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4F-4AE8-9C9E-6896E39D569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1872480"/>
        <c:axId val="1311861600"/>
      </c:lineChart>
      <c:catAx>
        <c:axId val="131187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1861600"/>
        <c:crossesAt val="0"/>
        <c:auto val="1"/>
        <c:lblAlgn val="ctr"/>
        <c:lblOffset val="100"/>
        <c:noMultiLvlLbl val="0"/>
      </c:catAx>
      <c:valAx>
        <c:axId val="1311861600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200"/>
                  <a:t>ZONAS DE RIESGOS</a:t>
                </a:r>
              </a:p>
            </c:rich>
          </c:tx>
          <c:layout>
            <c:manualLayout>
              <c:xMode val="edge"/>
              <c:yMode val="edge"/>
              <c:x val="9.4974893655534437E-2"/>
              <c:y val="0.2262128618129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1872480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1</xdr:row>
      <xdr:rowOff>76200</xdr:rowOff>
    </xdr:from>
    <xdr:to>
      <xdr:col>2</xdr:col>
      <xdr:colOff>257175</xdr:colOff>
      <xdr:row>4</xdr:row>
      <xdr:rowOff>76200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340228AF-1DE2-48DD-AA51-6664726C64F6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8538" t="14121" r="16522" b="15206"/>
        <a:stretch/>
      </xdr:blipFill>
      <xdr:spPr bwMode="auto">
        <a:xfrm>
          <a:off x="266701" y="238125"/>
          <a:ext cx="504824" cy="485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1</xdr:row>
      <xdr:rowOff>54427</xdr:rowOff>
    </xdr:from>
    <xdr:to>
      <xdr:col>3</xdr:col>
      <xdr:colOff>268941</xdr:colOff>
      <xdr:row>4</xdr:row>
      <xdr:rowOff>145676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6E97EE58-A179-46E0-BE84-F58D460C2E00}"/>
            </a:ext>
          </a:extLst>
        </xdr:cNvPr>
        <xdr:cNvPicPr/>
      </xdr:nvPicPr>
      <xdr:blipFill>
        <a:blip xmlns:r="http://schemas.openxmlformats.org/officeDocument/2006/relationships" r:embed="rId1"/>
        <a:srcRect l="18538" t="14121" r="16522" b="15206"/>
        <a:stretch>
          <a:fillRect/>
        </a:stretch>
      </xdr:blipFill>
      <xdr:spPr>
        <a:xfrm>
          <a:off x="170889" y="233721"/>
          <a:ext cx="848846" cy="830837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10</xdr:row>
      <xdr:rowOff>9526</xdr:rowOff>
    </xdr:from>
    <xdr:to>
      <xdr:col>8</xdr:col>
      <xdr:colOff>752475</xdr:colOff>
      <xdr:row>10</xdr:row>
      <xdr:rowOff>161926</xdr:rowOff>
    </xdr:to>
    <xdr:sp macro="" textlink="">
      <xdr:nvSpPr>
        <xdr:cNvPr id="2" name="Flecha: a la derecha 1">
          <a:extLst>
            <a:ext uri="{FF2B5EF4-FFF2-40B4-BE49-F238E27FC236}">
              <a16:creationId xmlns:a16="http://schemas.microsoft.com/office/drawing/2014/main" xmlns="" id="{704AF164-E86B-42BC-A50F-4D9CA10E4E40}"/>
            </a:ext>
          </a:extLst>
        </xdr:cNvPr>
        <xdr:cNvSpPr/>
      </xdr:nvSpPr>
      <xdr:spPr>
        <a:xfrm>
          <a:off x="1457325" y="4886326"/>
          <a:ext cx="4124325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61914</xdr:colOff>
      <xdr:row>3</xdr:row>
      <xdr:rowOff>28574</xdr:rowOff>
    </xdr:from>
    <xdr:to>
      <xdr:col>2</xdr:col>
      <xdr:colOff>190501</xdr:colOff>
      <xdr:row>7</xdr:row>
      <xdr:rowOff>623888</xdr:rowOff>
    </xdr:to>
    <xdr:sp macro="" textlink="">
      <xdr:nvSpPr>
        <xdr:cNvPr id="3" name="Flecha: a la derecha 2">
          <a:extLst>
            <a:ext uri="{FF2B5EF4-FFF2-40B4-BE49-F238E27FC236}">
              <a16:creationId xmlns:a16="http://schemas.microsoft.com/office/drawing/2014/main" xmlns="" id="{B9BE8A0E-C84C-49F4-B294-9562D6576946}"/>
            </a:ext>
          </a:extLst>
        </xdr:cNvPr>
        <xdr:cNvSpPr/>
      </xdr:nvSpPr>
      <xdr:spPr>
        <a:xfrm rot="16200000">
          <a:off x="-1000124" y="2433637"/>
          <a:ext cx="3109914" cy="12858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9524</xdr:colOff>
      <xdr:row>1</xdr:row>
      <xdr:rowOff>4761</xdr:rowOff>
    </xdr:from>
    <xdr:to>
      <xdr:col>20</xdr:col>
      <xdr:colOff>761999</xdr:colOff>
      <xdr:row>9</xdr:row>
      <xdr:rowOff>171449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476A761A-0B26-40E4-9D0D-AB6E5D8D25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8"/>
  <sheetViews>
    <sheetView workbookViewId="0">
      <selection activeCell="B14" sqref="B14:Z17"/>
    </sheetView>
  </sheetViews>
  <sheetFormatPr baseColWidth="10" defaultColWidth="5.7109375" defaultRowHeight="15" x14ac:dyDescent="0.25"/>
  <cols>
    <col min="1" max="1" width="2" style="81" customWidth="1"/>
    <col min="2" max="25" width="5.7109375" style="81"/>
    <col min="26" max="26" width="7.42578125" style="81" customWidth="1"/>
    <col min="27" max="27" width="1.85546875" style="81" customWidth="1"/>
    <col min="28" max="16384" width="5.7109375" style="81"/>
  </cols>
  <sheetData>
    <row r="1" spans="2:30" s="77" customFormat="1" ht="12.75" thickBot="1" x14ac:dyDescent="0.3"/>
    <row r="2" spans="2:30" s="77" customFormat="1" ht="12.75" thickBot="1" x14ac:dyDescent="0.3">
      <c r="B2" s="93"/>
      <c r="C2" s="93"/>
      <c r="D2" s="94" t="s">
        <v>174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  <c r="W2" s="100" t="s">
        <v>176</v>
      </c>
      <c r="X2" s="101"/>
      <c r="Y2" s="89" t="s">
        <v>179</v>
      </c>
      <c r="Z2" s="90"/>
      <c r="AB2" s="78"/>
      <c r="AC2" s="78"/>
      <c r="AD2" s="78"/>
    </row>
    <row r="3" spans="2:30" s="77" customFormat="1" ht="12.75" thickBot="1" x14ac:dyDescent="0.3">
      <c r="B3" s="93"/>
      <c r="C3" s="93"/>
      <c r="D3" s="97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9"/>
      <c r="W3" s="100" t="s">
        <v>221</v>
      </c>
      <c r="X3" s="101"/>
      <c r="Y3" s="102" t="s">
        <v>197</v>
      </c>
      <c r="Z3" s="103"/>
    </row>
    <row r="4" spans="2:30" s="77" customFormat="1" ht="12.75" thickBot="1" x14ac:dyDescent="0.3">
      <c r="B4" s="93"/>
      <c r="C4" s="93"/>
      <c r="D4" s="104" t="s">
        <v>175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6"/>
      <c r="W4" s="100" t="s">
        <v>115</v>
      </c>
      <c r="X4" s="101"/>
      <c r="Y4" s="110">
        <v>44737</v>
      </c>
      <c r="Z4" s="111"/>
    </row>
    <row r="5" spans="2:30" s="77" customFormat="1" ht="12.75" thickBot="1" x14ac:dyDescent="0.3">
      <c r="B5" s="93"/>
      <c r="C5" s="93"/>
      <c r="D5" s="107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9"/>
      <c r="W5" s="100" t="s">
        <v>222</v>
      </c>
      <c r="X5" s="101"/>
      <c r="Y5" s="89" t="s">
        <v>180</v>
      </c>
      <c r="Z5" s="90"/>
    </row>
    <row r="6" spans="2:30" s="79" customFormat="1" ht="13.5" thickBot="1" x14ac:dyDescent="0.3">
      <c r="B6" s="91" t="s">
        <v>181</v>
      </c>
      <c r="C6" s="91"/>
      <c r="D6" s="91"/>
      <c r="E6" s="91"/>
      <c r="F6" s="91"/>
      <c r="G6" s="91"/>
      <c r="H6" s="91"/>
      <c r="I6" s="91"/>
      <c r="J6" s="91" t="s">
        <v>182</v>
      </c>
      <c r="K6" s="91"/>
      <c r="L6" s="91"/>
      <c r="M6" s="91"/>
      <c r="N6" s="91"/>
      <c r="O6" s="91"/>
      <c r="P6" s="91"/>
      <c r="Q6" s="91"/>
      <c r="R6" s="91"/>
      <c r="S6" s="91" t="s">
        <v>183</v>
      </c>
      <c r="T6" s="91"/>
      <c r="U6" s="91"/>
      <c r="V6" s="91"/>
      <c r="W6" s="91"/>
      <c r="X6" s="91"/>
      <c r="Y6" s="91"/>
      <c r="Z6" s="91"/>
    </row>
    <row r="7" spans="2:30" s="80" customFormat="1" ht="13.5" thickBot="1" x14ac:dyDescent="0.3">
      <c r="B7" s="92" t="s">
        <v>223</v>
      </c>
      <c r="C7" s="92"/>
      <c r="D7" s="92"/>
      <c r="E7" s="92"/>
      <c r="F7" s="92"/>
      <c r="G7" s="92"/>
      <c r="H7" s="92"/>
      <c r="I7" s="92"/>
      <c r="J7" s="92" t="s">
        <v>185</v>
      </c>
      <c r="K7" s="92"/>
      <c r="L7" s="92"/>
      <c r="M7" s="92"/>
      <c r="N7" s="92"/>
      <c r="O7" s="92"/>
      <c r="P7" s="92"/>
      <c r="Q7" s="92"/>
      <c r="R7" s="92"/>
      <c r="S7" s="92" t="s">
        <v>186</v>
      </c>
      <c r="T7" s="92"/>
      <c r="U7" s="92"/>
      <c r="V7" s="92"/>
      <c r="W7" s="92"/>
      <c r="X7" s="92"/>
      <c r="Y7" s="92"/>
      <c r="Z7" s="92"/>
    </row>
    <row r="10" spans="2:30" x14ac:dyDescent="0.25">
      <c r="B10" s="84" t="s">
        <v>224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spans="2:30" ht="15" customHeight="1" x14ac:dyDescent="0.25">
      <c r="B11" s="85" t="s">
        <v>225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</row>
    <row r="12" spans="2:30" x14ac:dyDescent="0.25"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</row>
    <row r="13" spans="2:30" x14ac:dyDescent="0.25">
      <c r="B13" s="86" t="s">
        <v>226</v>
      </c>
      <c r="C13" s="86"/>
      <c r="D13" s="86"/>
      <c r="E13" s="86"/>
      <c r="F13" s="86"/>
      <c r="G13" s="86"/>
      <c r="H13" s="86"/>
      <c r="I13" s="86"/>
      <c r="J13" s="86" t="s">
        <v>227</v>
      </c>
      <c r="K13" s="86"/>
      <c r="L13" s="86"/>
      <c r="M13" s="86"/>
      <c r="N13" s="86"/>
      <c r="O13" s="86"/>
      <c r="P13" s="86"/>
      <c r="Q13" s="86"/>
      <c r="R13" s="86"/>
      <c r="S13" s="87" t="s">
        <v>228</v>
      </c>
      <c r="T13" s="87"/>
      <c r="U13" s="87"/>
      <c r="V13" s="87" t="s">
        <v>229</v>
      </c>
      <c r="W13" s="87"/>
      <c r="X13" s="87"/>
      <c r="Y13" s="88" t="s">
        <v>230</v>
      </c>
      <c r="Z13" s="88"/>
    </row>
    <row r="14" spans="2:30" x14ac:dyDescent="0.25">
      <c r="B14" s="229" t="s">
        <v>232</v>
      </c>
      <c r="C14" s="82"/>
      <c r="D14" s="82"/>
      <c r="E14" s="82"/>
      <c r="F14" s="82"/>
      <c r="G14" s="82"/>
      <c r="H14" s="82"/>
      <c r="I14" s="82"/>
      <c r="J14" s="82" t="s">
        <v>231</v>
      </c>
      <c r="K14" s="82"/>
      <c r="L14" s="82"/>
      <c r="M14" s="82"/>
      <c r="N14" s="82"/>
      <c r="O14" s="82"/>
      <c r="P14" s="82"/>
      <c r="Q14" s="82"/>
      <c r="R14" s="82"/>
      <c r="S14" s="82">
        <v>5</v>
      </c>
      <c r="T14" s="82"/>
      <c r="U14" s="82"/>
      <c r="V14" s="82">
        <v>4</v>
      </c>
      <c r="W14" s="82"/>
      <c r="X14" s="82"/>
      <c r="Y14" s="82">
        <v>1</v>
      </c>
      <c r="Z14" s="82"/>
    </row>
    <row r="15" spans="2:30" x14ac:dyDescent="0.25">
      <c r="B15" s="229" t="s">
        <v>233</v>
      </c>
      <c r="C15" s="82"/>
      <c r="D15" s="82"/>
      <c r="E15" s="82"/>
      <c r="F15" s="82"/>
      <c r="G15" s="82"/>
      <c r="H15" s="82"/>
      <c r="I15" s="82"/>
      <c r="J15" s="82" t="s">
        <v>231</v>
      </c>
      <c r="K15" s="82"/>
      <c r="L15" s="82"/>
      <c r="M15" s="82"/>
      <c r="N15" s="82"/>
      <c r="O15" s="82"/>
      <c r="P15" s="82"/>
      <c r="Q15" s="82"/>
      <c r="R15" s="82"/>
      <c r="S15" s="82">
        <v>5</v>
      </c>
      <c r="T15" s="82"/>
      <c r="U15" s="82"/>
      <c r="V15" s="82">
        <v>4</v>
      </c>
      <c r="W15" s="82"/>
      <c r="X15" s="82"/>
      <c r="Y15" s="82">
        <v>1</v>
      </c>
      <c r="Z15" s="82"/>
    </row>
    <row r="16" spans="2:30" x14ac:dyDescent="0.25">
      <c r="B16" s="229" t="s">
        <v>234</v>
      </c>
      <c r="C16" s="82"/>
      <c r="D16" s="82"/>
      <c r="E16" s="82"/>
      <c r="F16" s="82"/>
      <c r="G16" s="82"/>
      <c r="H16" s="82"/>
      <c r="I16" s="82"/>
      <c r="J16" s="82" t="s">
        <v>231</v>
      </c>
      <c r="K16" s="82"/>
      <c r="L16" s="82"/>
      <c r="M16" s="82"/>
      <c r="N16" s="82"/>
      <c r="O16" s="82"/>
      <c r="P16" s="82"/>
      <c r="Q16" s="82"/>
      <c r="R16" s="82"/>
      <c r="S16" s="82">
        <v>7</v>
      </c>
      <c r="T16" s="82"/>
      <c r="U16" s="82"/>
      <c r="V16" s="82">
        <v>7</v>
      </c>
      <c r="W16" s="82"/>
      <c r="X16" s="82"/>
      <c r="Y16" s="82">
        <v>0</v>
      </c>
      <c r="Z16" s="82"/>
    </row>
    <row r="17" spans="2:26" x14ac:dyDescent="0.25">
      <c r="B17" s="83">
        <v>45168</v>
      </c>
      <c r="C17" s="82"/>
      <c r="D17" s="82"/>
      <c r="E17" s="82"/>
      <c r="F17" s="82"/>
      <c r="G17" s="82"/>
      <c r="H17" s="82"/>
      <c r="I17" s="82"/>
      <c r="J17" s="82" t="s">
        <v>231</v>
      </c>
      <c r="K17" s="82"/>
      <c r="L17" s="82"/>
      <c r="M17" s="82"/>
      <c r="N17" s="82"/>
      <c r="O17" s="82"/>
      <c r="P17" s="82"/>
      <c r="Q17" s="82"/>
      <c r="R17" s="82"/>
      <c r="S17" s="82">
        <v>4</v>
      </c>
      <c r="T17" s="82"/>
      <c r="U17" s="82"/>
      <c r="V17" s="82">
        <v>4</v>
      </c>
      <c r="W17" s="82"/>
      <c r="X17" s="82"/>
      <c r="Y17" s="82">
        <v>0</v>
      </c>
      <c r="Z17" s="82"/>
    </row>
    <row r="18" spans="2:26" x14ac:dyDescent="0.25"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</row>
  </sheetData>
  <mergeCells count="49">
    <mergeCell ref="W5:X5"/>
    <mergeCell ref="Y5:Z5"/>
    <mergeCell ref="B6:I6"/>
    <mergeCell ref="J6:R6"/>
    <mergeCell ref="S6:Z6"/>
    <mergeCell ref="B7:I7"/>
    <mergeCell ref="J7:R7"/>
    <mergeCell ref="S7:Z7"/>
    <mergeCell ref="B2:C5"/>
    <mergeCell ref="D2:V3"/>
    <mergeCell ref="W2:X2"/>
    <mergeCell ref="Y2:Z2"/>
    <mergeCell ref="W3:X3"/>
    <mergeCell ref="Y3:Z3"/>
    <mergeCell ref="D4:V5"/>
    <mergeCell ref="W4:X4"/>
    <mergeCell ref="Y4:Z4"/>
    <mergeCell ref="B10:Z10"/>
    <mergeCell ref="B11:Z12"/>
    <mergeCell ref="B13:I13"/>
    <mergeCell ref="J13:R13"/>
    <mergeCell ref="S13:U13"/>
    <mergeCell ref="V13:X13"/>
    <mergeCell ref="Y13:Z13"/>
    <mergeCell ref="B15:I15"/>
    <mergeCell ref="J15:R15"/>
    <mergeCell ref="S15:U15"/>
    <mergeCell ref="V15:X15"/>
    <mergeCell ref="Y15:Z15"/>
    <mergeCell ref="B14:I14"/>
    <mergeCell ref="J14:R14"/>
    <mergeCell ref="S14:U14"/>
    <mergeCell ref="V14:X14"/>
    <mergeCell ref="Y14:Z14"/>
    <mergeCell ref="B17:I17"/>
    <mergeCell ref="J17:R17"/>
    <mergeCell ref="S17:U17"/>
    <mergeCell ref="V17:X17"/>
    <mergeCell ref="Y17:Z17"/>
    <mergeCell ref="B16:I16"/>
    <mergeCell ref="J16:R16"/>
    <mergeCell ref="S16:U16"/>
    <mergeCell ref="V16:X16"/>
    <mergeCell ref="Y16:Z16"/>
    <mergeCell ref="B18:I18"/>
    <mergeCell ref="J18:R18"/>
    <mergeCell ref="S18:U18"/>
    <mergeCell ref="V18:X18"/>
    <mergeCell ref="Y18:Z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B1:CD20"/>
  <sheetViews>
    <sheetView tabSelected="1" topLeftCell="A18" zoomScaleNormal="100" workbookViewId="0">
      <selection activeCell="T21" sqref="T21"/>
    </sheetView>
  </sheetViews>
  <sheetFormatPr baseColWidth="10" defaultColWidth="4.7109375" defaultRowHeight="12" x14ac:dyDescent="0.25"/>
  <cols>
    <col min="1" max="1" width="1.85546875" style="32" customWidth="1"/>
    <col min="2" max="9" width="4.7109375" style="32"/>
    <col min="10" max="12" width="5.7109375" style="32" customWidth="1"/>
    <col min="13" max="15" width="4.7109375" style="32"/>
    <col min="16" max="19" width="5.7109375" style="32" customWidth="1"/>
    <col min="20" max="22" width="7" style="32" customWidth="1"/>
    <col min="23" max="23" width="8.5703125" style="32" customWidth="1"/>
    <col min="24" max="24" width="8.5703125" style="33" customWidth="1"/>
    <col min="25" max="25" width="17.5703125" style="32" customWidth="1"/>
    <col min="26" max="26" width="5.85546875" style="33" customWidth="1"/>
    <col min="27" max="28" width="6.7109375" style="32" customWidth="1"/>
    <col min="29" max="29" width="13.42578125" style="32" customWidth="1"/>
    <col min="30" max="30" width="4.5703125" style="32" bestFit="1" customWidth="1"/>
    <col min="31" max="32" width="7.28515625" style="32" customWidth="1"/>
    <col min="33" max="42" width="4.7109375" style="32"/>
    <col min="43" max="45" width="5.85546875" style="32" customWidth="1"/>
    <col min="46" max="46" width="16" style="32" customWidth="1"/>
    <col min="47" max="47" width="5" style="32" customWidth="1"/>
    <col min="48" max="48" width="14" style="32" customWidth="1"/>
    <col min="49" max="49" width="4.7109375" style="32"/>
    <col min="50" max="51" width="5.7109375" style="32" customWidth="1"/>
    <col min="52" max="78" width="4.7109375" style="32"/>
    <col min="79" max="79" width="8.85546875" style="32" customWidth="1"/>
    <col min="80" max="82" width="4.7109375" style="32"/>
    <col min="83" max="83" width="1.85546875" style="32" customWidth="1"/>
    <col min="84" max="16384" width="4.7109375" style="32"/>
  </cols>
  <sheetData>
    <row r="1" spans="2:82" s="47" customFormat="1" ht="14.25" customHeight="1" thickBot="1" x14ac:dyDescent="0.3">
      <c r="X1" s="48"/>
      <c r="Z1" s="48"/>
    </row>
    <row r="2" spans="2:82" s="47" customFormat="1" ht="20.100000000000001" customHeight="1" thickBot="1" x14ac:dyDescent="0.3">
      <c r="B2" s="202"/>
      <c r="C2" s="203"/>
      <c r="D2" s="204"/>
      <c r="E2" s="211" t="s">
        <v>174</v>
      </c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3"/>
      <c r="BY2" s="199" t="s">
        <v>176</v>
      </c>
      <c r="BZ2" s="200"/>
      <c r="CA2" s="201"/>
      <c r="CB2" s="189" t="s">
        <v>179</v>
      </c>
      <c r="CC2" s="190"/>
      <c r="CD2" s="191"/>
    </row>
    <row r="3" spans="2:82" s="47" customFormat="1" ht="20.100000000000001" customHeight="1" thickBot="1" x14ac:dyDescent="0.3">
      <c r="B3" s="205"/>
      <c r="C3" s="206"/>
      <c r="D3" s="207"/>
      <c r="E3" s="214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6"/>
      <c r="BY3" s="199" t="s">
        <v>177</v>
      </c>
      <c r="BZ3" s="200"/>
      <c r="CA3" s="201"/>
      <c r="CB3" s="192" t="s">
        <v>197</v>
      </c>
      <c r="CC3" s="193"/>
      <c r="CD3" s="194"/>
    </row>
    <row r="4" spans="2:82" s="47" customFormat="1" ht="20.100000000000001" customHeight="1" thickBot="1" x14ac:dyDescent="0.3">
      <c r="B4" s="205"/>
      <c r="C4" s="206"/>
      <c r="D4" s="207"/>
      <c r="E4" s="217" t="s">
        <v>175</v>
      </c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9"/>
      <c r="BY4" s="199" t="s">
        <v>115</v>
      </c>
      <c r="BZ4" s="200"/>
      <c r="CA4" s="201"/>
      <c r="CB4" s="195">
        <v>44737</v>
      </c>
      <c r="CC4" s="196"/>
      <c r="CD4" s="197"/>
    </row>
    <row r="5" spans="2:82" s="47" customFormat="1" ht="20.100000000000001" customHeight="1" thickBot="1" x14ac:dyDescent="0.3">
      <c r="B5" s="208"/>
      <c r="C5" s="209"/>
      <c r="D5" s="210"/>
      <c r="E5" s="220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2"/>
      <c r="BY5" s="199" t="s">
        <v>178</v>
      </c>
      <c r="BZ5" s="200"/>
      <c r="CA5" s="201"/>
      <c r="CB5" s="198" t="s">
        <v>180</v>
      </c>
      <c r="CC5" s="196"/>
      <c r="CD5" s="197"/>
    </row>
    <row r="6" spans="2:82" s="49" customFormat="1" ht="20.100000000000001" customHeight="1" thickBot="1" x14ac:dyDescent="0.3">
      <c r="B6" s="183" t="s">
        <v>181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5"/>
      <c r="AC6" s="183" t="s">
        <v>182</v>
      </c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5"/>
      <c r="BD6" s="183" t="s">
        <v>183</v>
      </c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5"/>
    </row>
    <row r="7" spans="2:82" s="50" customFormat="1" ht="20.100000000000001" customHeight="1" thickBot="1" x14ac:dyDescent="0.3">
      <c r="B7" s="186" t="s">
        <v>184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8"/>
      <c r="AC7" s="186" t="s">
        <v>185</v>
      </c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8"/>
      <c r="BD7" s="186" t="s">
        <v>186</v>
      </c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8"/>
    </row>
    <row r="8" spans="2:82" s="47" customFormat="1" ht="12.75" thickBot="1" x14ac:dyDescent="0.3">
      <c r="X8" s="48"/>
      <c r="Z8" s="48"/>
    </row>
    <row r="9" spans="2:82" s="50" customFormat="1" ht="39.950000000000003" customHeight="1" thickBot="1" x14ac:dyDescent="0.3">
      <c r="B9" s="120" t="s">
        <v>46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2"/>
      <c r="W9" s="120" t="s">
        <v>96</v>
      </c>
      <c r="X9" s="121"/>
      <c r="Y9" s="121"/>
      <c r="Z9" s="121"/>
      <c r="AA9" s="121"/>
      <c r="AB9" s="121"/>
      <c r="AC9" s="121"/>
      <c r="AD9" s="121"/>
      <c r="AE9" s="121"/>
      <c r="AF9" s="122"/>
      <c r="AG9" s="120" t="s">
        <v>98</v>
      </c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2"/>
      <c r="AT9" s="120" t="s">
        <v>107</v>
      </c>
      <c r="AU9" s="154"/>
      <c r="AV9" s="154"/>
      <c r="AW9" s="154"/>
      <c r="AX9" s="154"/>
      <c r="AY9" s="154"/>
      <c r="AZ9" s="155"/>
      <c r="BA9" s="120" t="s">
        <v>114</v>
      </c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2"/>
      <c r="BS9" s="120" t="s">
        <v>119</v>
      </c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2"/>
    </row>
    <row r="10" spans="2:82" s="49" customFormat="1" ht="20.100000000000001" customHeight="1" thickBot="1" x14ac:dyDescent="0.3">
      <c r="B10" s="136" t="s">
        <v>117</v>
      </c>
      <c r="C10" s="137"/>
      <c r="D10" s="137"/>
      <c r="E10" s="137"/>
      <c r="F10" s="137"/>
      <c r="G10" s="137"/>
      <c r="H10" s="137"/>
      <c r="I10" s="138"/>
      <c r="J10" s="136" t="s">
        <v>121</v>
      </c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8"/>
      <c r="W10" s="171" t="s">
        <v>173</v>
      </c>
      <c r="X10" s="172"/>
      <c r="Y10" s="171" t="s">
        <v>47</v>
      </c>
      <c r="Z10" s="180" t="s">
        <v>56</v>
      </c>
      <c r="AA10" s="171" t="s">
        <v>57</v>
      </c>
      <c r="AB10" s="172"/>
      <c r="AC10" s="171" t="s">
        <v>66</v>
      </c>
      <c r="AD10" s="180" t="s">
        <v>56</v>
      </c>
      <c r="AE10" s="171" t="s">
        <v>72</v>
      </c>
      <c r="AF10" s="172"/>
      <c r="AG10" s="171" t="s">
        <v>75</v>
      </c>
      <c r="AH10" s="177"/>
      <c r="AI10" s="177"/>
      <c r="AJ10" s="172"/>
      <c r="AK10" s="148" t="s">
        <v>95</v>
      </c>
      <c r="AL10" s="149"/>
      <c r="AM10" s="149"/>
      <c r="AN10" s="149"/>
      <c r="AO10" s="149"/>
      <c r="AP10" s="150"/>
      <c r="AQ10" s="139" t="s">
        <v>97</v>
      </c>
      <c r="AR10" s="140"/>
      <c r="AS10" s="141"/>
      <c r="AT10" s="139" t="s">
        <v>99</v>
      </c>
      <c r="AU10" s="168" t="s">
        <v>56</v>
      </c>
      <c r="AV10" s="168" t="s">
        <v>100</v>
      </c>
      <c r="AW10" s="168" t="s">
        <v>56</v>
      </c>
      <c r="AX10" s="139" t="s">
        <v>191</v>
      </c>
      <c r="AY10" s="141"/>
      <c r="AZ10" s="165" t="s">
        <v>101</v>
      </c>
      <c r="BA10" s="139" t="s">
        <v>108</v>
      </c>
      <c r="BB10" s="140"/>
      <c r="BC10" s="140"/>
      <c r="BD10" s="141"/>
      <c r="BE10" s="139" t="s">
        <v>111</v>
      </c>
      <c r="BF10" s="140"/>
      <c r="BG10" s="140"/>
      <c r="BH10" s="140"/>
      <c r="BI10" s="140"/>
      <c r="BJ10" s="141"/>
      <c r="BK10" s="139" t="s">
        <v>112</v>
      </c>
      <c r="BL10" s="140"/>
      <c r="BM10" s="140"/>
      <c r="BN10" s="141"/>
      <c r="BO10" s="139" t="s">
        <v>113</v>
      </c>
      <c r="BP10" s="140"/>
      <c r="BQ10" s="140"/>
      <c r="BR10" s="141"/>
      <c r="BS10" s="139" t="s">
        <v>115</v>
      </c>
      <c r="BT10" s="140"/>
      <c r="BU10" s="141"/>
      <c r="BV10" s="139" t="s">
        <v>116</v>
      </c>
      <c r="BW10" s="140"/>
      <c r="BX10" s="141"/>
      <c r="BY10" s="139" t="s">
        <v>117</v>
      </c>
      <c r="BZ10" s="140"/>
      <c r="CA10" s="141"/>
      <c r="CB10" s="139" t="s">
        <v>118</v>
      </c>
      <c r="CC10" s="140"/>
      <c r="CD10" s="141"/>
    </row>
    <row r="11" spans="2:82" s="51" customFormat="1" ht="12" customHeight="1" x14ac:dyDescent="0.25">
      <c r="B11" s="123" t="s">
        <v>0</v>
      </c>
      <c r="C11" s="126" t="s">
        <v>1</v>
      </c>
      <c r="D11" s="127"/>
      <c r="E11" s="128"/>
      <c r="F11" s="126" t="s">
        <v>2</v>
      </c>
      <c r="G11" s="127"/>
      <c r="H11" s="127"/>
      <c r="I11" s="128"/>
      <c r="J11" s="126" t="s">
        <v>74</v>
      </c>
      <c r="K11" s="127"/>
      <c r="L11" s="128"/>
      <c r="M11" s="126" t="s">
        <v>76</v>
      </c>
      <c r="N11" s="127"/>
      <c r="O11" s="128"/>
      <c r="P11" s="126" t="s">
        <v>77</v>
      </c>
      <c r="Q11" s="127"/>
      <c r="R11" s="127"/>
      <c r="S11" s="128"/>
      <c r="T11" s="126" t="s">
        <v>78</v>
      </c>
      <c r="U11" s="127"/>
      <c r="V11" s="128"/>
      <c r="W11" s="173"/>
      <c r="X11" s="174"/>
      <c r="Y11" s="173"/>
      <c r="Z11" s="181"/>
      <c r="AA11" s="173"/>
      <c r="AB11" s="174"/>
      <c r="AC11" s="173"/>
      <c r="AD11" s="181"/>
      <c r="AE11" s="173"/>
      <c r="AF11" s="174"/>
      <c r="AG11" s="173"/>
      <c r="AH11" s="178"/>
      <c r="AI11" s="178"/>
      <c r="AJ11" s="174"/>
      <c r="AK11" s="151" t="s">
        <v>84</v>
      </c>
      <c r="AL11" s="151" t="s">
        <v>85</v>
      </c>
      <c r="AM11" s="151" t="s">
        <v>88</v>
      </c>
      <c r="AN11" s="151" t="s">
        <v>90</v>
      </c>
      <c r="AO11" s="151" t="s">
        <v>94</v>
      </c>
      <c r="AP11" s="151" t="s">
        <v>120</v>
      </c>
      <c r="AQ11" s="142"/>
      <c r="AR11" s="143"/>
      <c r="AS11" s="144"/>
      <c r="AT11" s="142"/>
      <c r="AU11" s="169"/>
      <c r="AV11" s="169"/>
      <c r="AW11" s="169"/>
      <c r="AX11" s="142"/>
      <c r="AY11" s="144"/>
      <c r="AZ11" s="166"/>
      <c r="BA11" s="142"/>
      <c r="BB11" s="143"/>
      <c r="BC11" s="143"/>
      <c r="BD11" s="144"/>
      <c r="BE11" s="142"/>
      <c r="BF11" s="143"/>
      <c r="BG11" s="143"/>
      <c r="BH11" s="143"/>
      <c r="BI11" s="143"/>
      <c r="BJ11" s="144"/>
      <c r="BK11" s="142"/>
      <c r="BL11" s="143"/>
      <c r="BM11" s="143"/>
      <c r="BN11" s="144"/>
      <c r="BO11" s="142"/>
      <c r="BP11" s="143"/>
      <c r="BQ11" s="143"/>
      <c r="BR11" s="144"/>
      <c r="BS11" s="142"/>
      <c r="BT11" s="143"/>
      <c r="BU11" s="144"/>
      <c r="BV11" s="142"/>
      <c r="BW11" s="143"/>
      <c r="BX11" s="144"/>
      <c r="BY11" s="142"/>
      <c r="BZ11" s="143"/>
      <c r="CA11" s="144"/>
      <c r="CB11" s="142"/>
      <c r="CC11" s="143"/>
      <c r="CD11" s="144"/>
    </row>
    <row r="12" spans="2:82" s="51" customFormat="1" ht="15" customHeight="1" x14ac:dyDescent="0.25">
      <c r="B12" s="124"/>
      <c r="C12" s="129"/>
      <c r="D12" s="130"/>
      <c r="E12" s="131"/>
      <c r="F12" s="129"/>
      <c r="G12" s="130"/>
      <c r="H12" s="130"/>
      <c r="I12" s="131"/>
      <c r="J12" s="129"/>
      <c r="K12" s="130"/>
      <c r="L12" s="131"/>
      <c r="M12" s="129"/>
      <c r="N12" s="130"/>
      <c r="O12" s="131"/>
      <c r="P12" s="129"/>
      <c r="Q12" s="130"/>
      <c r="R12" s="130"/>
      <c r="S12" s="131"/>
      <c r="T12" s="129"/>
      <c r="U12" s="130"/>
      <c r="V12" s="131"/>
      <c r="W12" s="173"/>
      <c r="X12" s="174"/>
      <c r="Y12" s="173"/>
      <c r="Z12" s="181"/>
      <c r="AA12" s="173"/>
      <c r="AB12" s="174"/>
      <c r="AC12" s="173"/>
      <c r="AD12" s="181"/>
      <c r="AE12" s="173"/>
      <c r="AF12" s="174"/>
      <c r="AG12" s="173"/>
      <c r="AH12" s="178"/>
      <c r="AI12" s="178"/>
      <c r="AJ12" s="174"/>
      <c r="AK12" s="152"/>
      <c r="AL12" s="152"/>
      <c r="AM12" s="152"/>
      <c r="AN12" s="152"/>
      <c r="AO12" s="152"/>
      <c r="AP12" s="152"/>
      <c r="AQ12" s="142"/>
      <c r="AR12" s="143"/>
      <c r="AS12" s="144"/>
      <c r="AT12" s="142"/>
      <c r="AU12" s="169"/>
      <c r="AV12" s="169"/>
      <c r="AW12" s="169"/>
      <c r="AX12" s="142"/>
      <c r="AY12" s="144"/>
      <c r="AZ12" s="166"/>
      <c r="BA12" s="142"/>
      <c r="BB12" s="143"/>
      <c r="BC12" s="143"/>
      <c r="BD12" s="144"/>
      <c r="BE12" s="142"/>
      <c r="BF12" s="143"/>
      <c r="BG12" s="143"/>
      <c r="BH12" s="143"/>
      <c r="BI12" s="143"/>
      <c r="BJ12" s="144"/>
      <c r="BK12" s="142"/>
      <c r="BL12" s="143"/>
      <c r="BM12" s="143"/>
      <c r="BN12" s="144"/>
      <c r="BO12" s="142"/>
      <c r="BP12" s="143"/>
      <c r="BQ12" s="143"/>
      <c r="BR12" s="144"/>
      <c r="BS12" s="142"/>
      <c r="BT12" s="143"/>
      <c r="BU12" s="144"/>
      <c r="BV12" s="142"/>
      <c r="BW12" s="143"/>
      <c r="BX12" s="144"/>
      <c r="BY12" s="142"/>
      <c r="BZ12" s="143"/>
      <c r="CA12" s="144"/>
      <c r="CB12" s="142"/>
      <c r="CC12" s="143"/>
      <c r="CD12" s="144"/>
    </row>
    <row r="13" spans="2:82" s="51" customFormat="1" ht="15" customHeight="1" thickBot="1" x14ac:dyDescent="0.3">
      <c r="B13" s="124"/>
      <c r="C13" s="129"/>
      <c r="D13" s="130"/>
      <c r="E13" s="131"/>
      <c r="F13" s="129"/>
      <c r="G13" s="130"/>
      <c r="H13" s="130"/>
      <c r="I13" s="131"/>
      <c r="J13" s="129"/>
      <c r="K13" s="130"/>
      <c r="L13" s="131"/>
      <c r="M13" s="129"/>
      <c r="N13" s="130"/>
      <c r="O13" s="131"/>
      <c r="P13" s="129"/>
      <c r="Q13" s="130"/>
      <c r="R13" s="130"/>
      <c r="S13" s="131"/>
      <c r="T13" s="129"/>
      <c r="U13" s="130"/>
      <c r="V13" s="131"/>
      <c r="W13" s="173"/>
      <c r="X13" s="174"/>
      <c r="Y13" s="173"/>
      <c r="Z13" s="181"/>
      <c r="AA13" s="173"/>
      <c r="AB13" s="174"/>
      <c r="AC13" s="173"/>
      <c r="AD13" s="181"/>
      <c r="AE13" s="173"/>
      <c r="AF13" s="174"/>
      <c r="AG13" s="173"/>
      <c r="AH13" s="178"/>
      <c r="AI13" s="178"/>
      <c r="AJ13" s="174"/>
      <c r="AK13" s="152"/>
      <c r="AL13" s="152"/>
      <c r="AM13" s="152"/>
      <c r="AN13" s="152"/>
      <c r="AO13" s="152"/>
      <c r="AP13" s="152"/>
      <c r="AQ13" s="142"/>
      <c r="AR13" s="143"/>
      <c r="AS13" s="144"/>
      <c r="AT13" s="142"/>
      <c r="AU13" s="169"/>
      <c r="AV13" s="169"/>
      <c r="AW13" s="169"/>
      <c r="AX13" s="142"/>
      <c r="AY13" s="144"/>
      <c r="AZ13" s="166"/>
      <c r="BA13" s="142"/>
      <c r="BB13" s="143"/>
      <c r="BC13" s="143"/>
      <c r="BD13" s="144"/>
      <c r="BE13" s="145"/>
      <c r="BF13" s="146"/>
      <c r="BG13" s="146"/>
      <c r="BH13" s="146"/>
      <c r="BI13" s="146"/>
      <c r="BJ13" s="147"/>
      <c r="BK13" s="142"/>
      <c r="BL13" s="143"/>
      <c r="BM13" s="143"/>
      <c r="BN13" s="144"/>
      <c r="BO13" s="142"/>
      <c r="BP13" s="143"/>
      <c r="BQ13" s="143"/>
      <c r="BR13" s="144"/>
      <c r="BS13" s="142"/>
      <c r="BT13" s="143"/>
      <c r="BU13" s="144"/>
      <c r="BV13" s="142"/>
      <c r="BW13" s="143"/>
      <c r="BX13" s="144"/>
      <c r="BY13" s="142"/>
      <c r="BZ13" s="143"/>
      <c r="CA13" s="144"/>
      <c r="CB13" s="142"/>
      <c r="CC13" s="143"/>
      <c r="CD13" s="144"/>
    </row>
    <row r="14" spans="2:82" s="51" customFormat="1" ht="15" customHeight="1" x14ac:dyDescent="0.25">
      <c r="B14" s="124"/>
      <c r="C14" s="129"/>
      <c r="D14" s="130"/>
      <c r="E14" s="131"/>
      <c r="F14" s="129"/>
      <c r="G14" s="130"/>
      <c r="H14" s="130"/>
      <c r="I14" s="131"/>
      <c r="J14" s="129"/>
      <c r="K14" s="130"/>
      <c r="L14" s="131"/>
      <c r="M14" s="129"/>
      <c r="N14" s="130"/>
      <c r="O14" s="131"/>
      <c r="P14" s="129"/>
      <c r="Q14" s="130"/>
      <c r="R14" s="130"/>
      <c r="S14" s="131"/>
      <c r="T14" s="129"/>
      <c r="U14" s="130"/>
      <c r="V14" s="131"/>
      <c r="W14" s="173"/>
      <c r="X14" s="174"/>
      <c r="Y14" s="173"/>
      <c r="Z14" s="181"/>
      <c r="AA14" s="173"/>
      <c r="AB14" s="174"/>
      <c r="AC14" s="173"/>
      <c r="AD14" s="181"/>
      <c r="AE14" s="173"/>
      <c r="AF14" s="174"/>
      <c r="AG14" s="173"/>
      <c r="AH14" s="178"/>
      <c r="AI14" s="178"/>
      <c r="AJ14" s="174"/>
      <c r="AK14" s="152"/>
      <c r="AL14" s="152"/>
      <c r="AM14" s="152"/>
      <c r="AN14" s="152"/>
      <c r="AO14" s="152"/>
      <c r="AP14" s="152"/>
      <c r="AQ14" s="142"/>
      <c r="AR14" s="143"/>
      <c r="AS14" s="144"/>
      <c r="AT14" s="142"/>
      <c r="AU14" s="169"/>
      <c r="AV14" s="169"/>
      <c r="AW14" s="169"/>
      <c r="AX14" s="142"/>
      <c r="AY14" s="144"/>
      <c r="AZ14" s="166"/>
      <c r="BA14" s="142"/>
      <c r="BB14" s="143"/>
      <c r="BC14" s="143"/>
      <c r="BD14" s="144"/>
      <c r="BE14" s="156" t="s">
        <v>109</v>
      </c>
      <c r="BF14" s="157"/>
      <c r="BG14" s="157"/>
      <c r="BH14" s="156" t="s">
        <v>110</v>
      </c>
      <c r="BI14" s="157"/>
      <c r="BJ14" s="162"/>
      <c r="BK14" s="142"/>
      <c r="BL14" s="143"/>
      <c r="BM14" s="143"/>
      <c r="BN14" s="144"/>
      <c r="BO14" s="142"/>
      <c r="BP14" s="143"/>
      <c r="BQ14" s="143"/>
      <c r="BR14" s="144"/>
      <c r="BS14" s="142"/>
      <c r="BT14" s="143"/>
      <c r="BU14" s="144"/>
      <c r="BV14" s="142"/>
      <c r="BW14" s="143"/>
      <c r="BX14" s="144"/>
      <c r="BY14" s="142"/>
      <c r="BZ14" s="143"/>
      <c r="CA14" s="144"/>
      <c r="CB14" s="142"/>
      <c r="CC14" s="143"/>
      <c r="CD14" s="144"/>
    </row>
    <row r="15" spans="2:82" s="51" customFormat="1" ht="15" customHeight="1" x14ac:dyDescent="0.25">
      <c r="B15" s="124"/>
      <c r="C15" s="129"/>
      <c r="D15" s="130"/>
      <c r="E15" s="131"/>
      <c r="F15" s="129"/>
      <c r="G15" s="130"/>
      <c r="H15" s="130"/>
      <c r="I15" s="131"/>
      <c r="J15" s="129"/>
      <c r="K15" s="130"/>
      <c r="L15" s="131"/>
      <c r="M15" s="129"/>
      <c r="N15" s="130"/>
      <c r="O15" s="131"/>
      <c r="P15" s="129"/>
      <c r="Q15" s="130"/>
      <c r="R15" s="130"/>
      <c r="S15" s="131"/>
      <c r="T15" s="129"/>
      <c r="U15" s="130"/>
      <c r="V15" s="131"/>
      <c r="W15" s="173"/>
      <c r="X15" s="174"/>
      <c r="Y15" s="173"/>
      <c r="Z15" s="181"/>
      <c r="AA15" s="173"/>
      <c r="AB15" s="174"/>
      <c r="AC15" s="173"/>
      <c r="AD15" s="181"/>
      <c r="AE15" s="173"/>
      <c r="AF15" s="174"/>
      <c r="AG15" s="173"/>
      <c r="AH15" s="178"/>
      <c r="AI15" s="178"/>
      <c r="AJ15" s="174"/>
      <c r="AK15" s="152"/>
      <c r="AL15" s="152"/>
      <c r="AM15" s="152"/>
      <c r="AN15" s="152"/>
      <c r="AO15" s="152"/>
      <c r="AP15" s="152"/>
      <c r="AQ15" s="142"/>
      <c r="AR15" s="143"/>
      <c r="AS15" s="144"/>
      <c r="AT15" s="142"/>
      <c r="AU15" s="169"/>
      <c r="AV15" s="169"/>
      <c r="AW15" s="169"/>
      <c r="AX15" s="142"/>
      <c r="AY15" s="144"/>
      <c r="AZ15" s="166"/>
      <c r="BA15" s="142"/>
      <c r="BB15" s="143"/>
      <c r="BC15" s="143"/>
      <c r="BD15" s="144"/>
      <c r="BE15" s="158"/>
      <c r="BF15" s="159"/>
      <c r="BG15" s="159"/>
      <c r="BH15" s="158"/>
      <c r="BI15" s="159"/>
      <c r="BJ15" s="163"/>
      <c r="BK15" s="142"/>
      <c r="BL15" s="143"/>
      <c r="BM15" s="143"/>
      <c r="BN15" s="144"/>
      <c r="BO15" s="142"/>
      <c r="BP15" s="143"/>
      <c r="BQ15" s="143"/>
      <c r="BR15" s="144"/>
      <c r="BS15" s="142"/>
      <c r="BT15" s="143"/>
      <c r="BU15" s="144"/>
      <c r="BV15" s="142"/>
      <c r="BW15" s="143"/>
      <c r="BX15" s="144"/>
      <c r="BY15" s="142"/>
      <c r="BZ15" s="143"/>
      <c r="CA15" s="144"/>
      <c r="CB15" s="142"/>
      <c r="CC15" s="143"/>
      <c r="CD15" s="144"/>
    </row>
    <row r="16" spans="2:82" s="51" customFormat="1" ht="15.75" customHeight="1" thickBot="1" x14ac:dyDescent="0.3">
      <c r="B16" s="125"/>
      <c r="C16" s="132"/>
      <c r="D16" s="133"/>
      <c r="E16" s="134"/>
      <c r="F16" s="132"/>
      <c r="G16" s="133"/>
      <c r="H16" s="133"/>
      <c r="I16" s="134"/>
      <c r="J16" s="132"/>
      <c r="K16" s="133"/>
      <c r="L16" s="134"/>
      <c r="M16" s="132"/>
      <c r="N16" s="133"/>
      <c r="O16" s="134"/>
      <c r="P16" s="132"/>
      <c r="Q16" s="133"/>
      <c r="R16" s="133"/>
      <c r="S16" s="134"/>
      <c r="T16" s="132"/>
      <c r="U16" s="133"/>
      <c r="V16" s="134"/>
      <c r="W16" s="175"/>
      <c r="X16" s="176"/>
      <c r="Y16" s="175"/>
      <c r="Z16" s="182"/>
      <c r="AA16" s="175"/>
      <c r="AB16" s="176"/>
      <c r="AC16" s="175"/>
      <c r="AD16" s="182"/>
      <c r="AE16" s="175"/>
      <c r="AF16" s="176"/>
      <c r="AG16" s="175"/>
      <c r="AH16" s="179"/>
      <c r="AI16" s="179"/>
      <c r="AJ16" s="176"/>
      <c r="AK16" s="153"/>
      <c r="AL16" s="153"/>
      <c r="AM16" s="153"/>
      <c r="AN16" s="153"/>
      <c r="AO16" s="153"/>
      <c r="AP16" s="153"/>
      <c r="AQ16" s="145"/>
      <c r="AR16" s="146"/>
      <c r="AS16" s="147"/>
      <c r="AT16" s="145"/>
      <c r="AU16" s="170"/>
      <c r="AV16" s="170"/>
      <c r="AW16" s="170"/>
      <c r="AX16" s="145"/>
      <c r="AY16" s="147"/>
      <c r="AZ16" s="167"/>
      <c r="BA16" s="145"/>
      <c r="BB16" s="146"/>
      <c r="BC16" s="146"/>
      <c r="BD16" s="147"/>
      <c r="BE16" s="160"/>
      <c r="BF16" s="161"/>
      <c r="BG16" s="161"/>
      <c r="BH16" s="160"/>
      <c r="BI16" s="161"/>
      <c r="BJ16" s="164"/>
      <c r="BK16" s="145"/>
      <c r="BL16" s="146"/>
      <c r="BM16" s="146"/>
      <c r="BN16" s="147"/>
      <c r="BO16" s="145"/>
      <c r="BP16" s="146"/>
      <c r="BQ16" s="146"/>
      <c r="BR16" s="147"/>
      <c r="BS16" s="145"/>
      <c r="BT16" s="146"/>
      <c r="BU16" s="147"/>
      <c r="BV16" s="145"/>
      <c r="BW16" s="146"/>
      <c r="BX16" s="147"/>
      <c r="BY16" s="145"/>
      <c r="BZ16" s="146"/>
      <c r="CA16" s="147"/>
      <c r="CB16" s="145"/>
      <c r="CC16" s="146"/>
      <c r="CD16" s="147"/>
    </row>
    <row r="17" spans="2:82" s="45" customFormat="1" ht="302.25" customHeight="1" thickBot="1" x14ac:dyDescent="0.3">
      <c r="B17" s="71" t="s">
        <v>159</v>
      </c>
      <c r="C17" s="112" t="s">
        <v>8</v>
      </c>
      <c r="D17" s="112"/>
      <c r="E17" s="112"/>
      <c r="F17" s="112" t="s">
        <v>23</v>
      </c>
      <c r="G17" s="112"/>
      <c r="H17" s="112"/>
      <c r="I17" s="112"/>
      <c r="J17" s="113" t="s">
        <v>198</v>
      </c>
      <c r="K17" s="114"/>
      <c r="L17" s="115"/>
      <c r="M17" s="112" t="s">
        <v>5</v>
      </c>
      <c r="N17" s="112"/>
      <c r="O17" s="112"/>
      <c r="P17" s="112" t="s">
        <v>199</v>
      </c>
      <c r="Q17" s="112"/>
      <c r="R17" s="112"/>
      <c r="S17" s="112"/>
      <c r="T17" s="112" t="s">
        <v>39</v>
      </c>
      <c r="U17" s="112"/>
      <c r="V17" s="112"/>
      <c r="W17" s="112" t="s">
        <v>69</v>
      </c>
      <c r="X17" s="112"/>
      <c r="Y17" s="72" t="str">
        <f t="shared" ref="Y17:Y20" si="0">IF(W17&lt;=0," ",IF(W17="Rara vez","Muy Baja",IF(W17="Improbable","Baja",IF(W17="Posible","Media",IF(W17="Probable","Alta",IF(W17="Casi Seguro","Muy Alta"))))))</f>
        <v>Media</v>
      </c>
      <c r="Z17" s="72" t="str">
        <f t="shared" ref="Z17:Z20" si="1">IF(Y17=" "," ",IF(Y17="Muy Baja","20%",IF(Y17="Baja","40%",IF(Y17="Media","60%",IF(Y17="Alta","80%",IF(Y17="Muy Alta","100%"))))))</f>
        <v>60%</v>
      </c>
      <c r="AA17" s="112" t="s">
        <v>61</v>
      </c>
      <c r="AB17" s="112"/>
      <c r="AC17" s="73" t="str">
        <f>IF(AA17&lt;=" "," ",IF(AA17='TABLAS DE CRITERIOS'!$F$5,"Leve",IF(AA17='TABLAS DE CRITERIOS'!$F$6,"Menor",IF(FORMATO!AA17='TABLAS DE CRITERIOS'!$F$7,"Moderado",IF(FORMATO!AA17='TABLAS DE CRITERIOS'!$F$8,"Mayor",IF(AA17='TABLAS DE CRITERIOS'!$F$9,"Catastrófico"))))))</f>
        <v>Leve</v>
      </c>
      <c r="AD17" s="72" t="str">
        <f t="shared" ref="AD17:AD20" si="2">IF(AC17="Leve","20%",IF(AC17="Menor","40%",IF(AC17="Moderado","60%",IF(AC17="Mayor","80%",IF(AC17="Catastrófico","100%"," ")))))</f>
        <v>20%</v>
      </c>
      <c r="AE17" s="135" t="str">
        <f t="shared" ref="AE17:AE20" si="3">IF(OR(AND(Y17="Muy Baja",AC17="Leve"),AND(Y17="Muy Baja",AC17="Menor"),AND(Y17="Baja",AC17="Leve")),"Bajo",IF(OR(AND(Y17="Muy baja",AC17="Moderado"),AND(Y17="Baja",AC17="Menor"),AND(Y17="Baja",AC17="Moderado"),AND(Y17="Media",AC17="Leve"),AND(Y17="Media",AC17="Menor"),AND(Y17="Media",AC17="Moderado"),AND(Y17="Alta",AC17="Leve"),AND(Y17="Alta",AC17="Menor")),"Moderado",IF(OR(AND(Y17="Muy Baja",AC17="Mayor"),AND(Y17="Baja",AC17="Mayor"),AND(Y17="Media",AC17="Mayor"),AND(Y17="Alta",AC17="Moderado"),AND(Y17="Alta",AC17="Mayor"),AND(Y17="Muy Alta",AC17="Leve"),AND(Y17="Muy Alta",AC17="Menor"),AND(Y17="Muy Alta",AC17="Moderado"),AND(Y17="Muy Alta",AC17="Mayor")),"Alto",IF(OR(AND(Y17="Muy Baja",AC17="Catastrófico"),AND(Y17="Baja",AC17="Catastrófico"),AND(Y17="Media",AC17="Catastrófico"),AND(Y17="Alta",AC17="Catastrófico"),AND(Y17="Muy Alta",AC17="Catastrófico")),"Extremo",""))))</f>
        <v>Moderado</v>
      </c>
      <c r="AF17" s="135"/>
      <c r="AG17" s="112" t="s">
        <v>203</v>
      </c>
      <c r="AH17" s="112"/>
      <c r="AI17" s="112"/>
      <c r="AJ17" s="112"/>
      <c r="AK17" s="46" t="s">
        <v>80</v>
      </c>
      <c r="AL17" s="46" t="s">
        <v>87</v>
      </c>
      <c r="AM17" s="74" t="str">
        <f t="shared" ref="AM17:AM20" si="4">IF(AND(AK17="Preventivo",AL17="Automático"),"50%",IF(AND(AK17="Preventivo",AL17="Manual"),"40%",IF(AND(AK17="Correctivo",AL17="Automático"),"30%",IF(AND(AK17="Correctivo",AL17="Manual"),"20%",""))))</f>
        <v>40%</v>
      </c>
      <c r="AN17" s="46" t="s">
        <v>92</v>
      </c>
      <c r="AO17" s="46" t="s">
        <v>200</v>
      </c>
      <c r="AP17" s="46" t="s">
        <v>201</v>
      </c>
      <c r="AQ17" s="116" t="str">
        <f t="shared" ref="AQ17:AQ20" si="5">IF(AK17=""," ",IF(AK17="PREVENTIVO","PROBABILIDAD",IF(AK17="CORRECTIVO","IMPACTO")))</f>
        <v>PROBABILIDAD</v>
      </c>
      <c r="AR17" s="117"/>
      <c r="AS17" s="118"/>
      <c r="AT17" s="75" t="str">
        <f t="shared" ref="AT17:AT20" si="6">IFERROR(IF(AU17="","",IF(AU17&lt;=0.2,"Muy Baja",IF(AU17&lt;=0.4,"Baja",IF(AU17&lt;=0.6,"Media",IF(AU17&lt;=0.8,"Alta","Muy Alta"))))),"")</f>
        <v>Baja</v>
      </c>
      <c r="AU17" s="76">
        <f t="shared" ref="AU17:AU20" si="7">IFERROR(IF(AQ17="Probabilidad",(Z17-(+Z17*AM17)),IF(AQ17="Impacto",Z17,"")),"")</f>
        <v>0.36</v>
      </c>
      <c r="AV17" s="72" t="str">
        <f t="shared" ref="AV17:AV20" si="8">IF(AW17=""," ",IF(AW17&lt;="20%","Leve",IF(AW17&lt;="40%","Menor",IF(AW17&lt;="60%","Moderado",IF(AW17&lt;="80%","Mayor",IF(AW17&lt;="100%","Catastrófico"))))))</f>
        <v>Leve</v>
      </c>
      <c r="AW17" s="75" t="str">
        <f t="shared" ref="AW17:AW20" si="9">IFERROR(IF(AQ17="Impacto",(AD17-(+AD17*AM17)),IF(AQ17="Probabilidad",AD17,"")),"")</f>
        <v>20%</v>
      </c>
      <c r="AX17" s="116" t="str">
        <f t="shared" ref="AX17:AX20" si="10">IFERROR(IF(OR(AND(AT17="Muy Baja",AV17="Leve"),AND(AT17="Muy Baja",AV17="Menor"),AND(AT17="Baja",AV17="Leve")),"Bajo",IF(OR(AND(AT17="Muy baja",AV17="Moderado"),AND(AT17="Baja",AV17="Menor"),AND(AT17="Baja",AV17="Moderado"),AND(AT17="Media",AV17="Leve"),AND(AT17="Media",AV17="Menor"),AND(AT17="Media",AV17="Moderado"),AND(AT17="Alta",AV17="Leve"),AND(AT17="Alta",AV17="Menor")),"Moderado",IF(OR(AND(AT17="Muy Baja",AV17="Mayor"),AND(AT17="Baja",AV17="Mayor"),AND(AT17="Media",AV17="Mayor"),AND(AT17="Alta",AV17="Moderado"),AND(AT17="Alta",AV17="Mayor"),AND(AT17="Muy Alta",AV17="Leve"),AND(AT17="Muy Alta",AV17="Menor"),AND(AT17="Muy Alta",AV17="Moderado"),AND(AT17="Muy Alta",AV17="Mayor")),"Alto",IF(OR(AND(AT17="Muy Baja",AV17="Catastrófico"),AND(AT17="Baja",AV17="Catastrófico"),AND(AT17="Media",AV17="Catastrófico"),AND(AT17="Alta",AV17="Catastrófico"),AND(AT17="Muy Alta",AV17="Catastrófico")),"Extremo","")))),"")</f>
        <v>Bajo</v>
      </c>
      <c r="AY17" s="118"/>
      <c r="AZ17" s="46" t="s">
        <v>103</v>
      </c>
      <c r="BA17" s="112" t="s">
        <v>204</v>
      </c>
      <c r="BB17" s="112"/>
      <c r="BC17" s="112"/>
      <c r="BD17" s="112"/>
      <c r="BE17" s="119">
        <v>44958</v>
      </c>
      <c r="BF17" s="114"/>
      <c r="BG17" s="115"/>
      <c r="BH17" s="113" t="s">
        <v>202</v>
      </c>
      <c r="BI17" s="114"/>
      <c r="BJ17" s="115"/>
      <c r="BK17" s="112" t="s">
        <v>210</v>
      </c>
      <c r="BL17" s="112"/>
      <c r="BM17" s="112"/>
      <c r="BN17" s="112"/>
      <c r="BO17" s="112" t="s">
        <v>205</v>
      </c>
      <c r="BP17" s="112"/>
      <c r="BQ17" s="112"/>
      <c r="BR17" s="112"/>
      <c r="BS17" s="113"/>
      <c r="BT17" s="114"/>
      <c r="BU17" s="115"/>
      <c r="BV17" s="113"/>
      <c r="BW17" s="114"/>
      <c r="BX17" s="115"/>
      <c r="BY17" s="113"/>
      <c r="BZ17" s="114"/>
      <c r="CA17" s="115"/>
      <c r="CB17" s="113"/>
      <c r="CC17" s="114"/>
      <c r="CD17" s="115"/>
    </row>
    <row r="18" spans="2:82" s="45" customFormat="1" ht="93" customHeight="1" thickBot="1" x14ac:dyDescent="0.3">
      <c r="B18" s="71" t="s">
        <v>160</v>
      </c>
      <c r="C18" s="112" t="s">
        <v>8</v>
      </c>
      <c r="D18" s="112"/>
      <c r="E18" s="112"/>
      <c r="F18" s="112" t="s">
        <v>23</v>
      </c>
      <c r="G18" s="112"/>
      <c r="H18" s="112"/>
      <c r="I18" s="112"/>
      <c r="J18" s="113" t="s">
        <v>206</v>
      </c>
      <c r="K18" s="114"/>
      <c r="L18" s="115"/>
      <c r="M18" s="112" t="s">
        <v>5</v>
      </c>
      <c r="N18" s="112"/>
      <c r="O18" s="112"/>
      <c r="P18" s="112" t="s">
        <v>207</v>
      </c>
      <c r="Q18" s="112"/>
      <c r="R18" s="112"/>
      <c r="S18" s="112"/>
      <c r="T18" s="112" t="s">
        <v>39</v>
      </c>
      <c r="U18" s="112"/>
      <c r="V18" s="112"/>
      <c r="W18" s="112" t="s">
        <v>68</v>
      </c>
      <c r="X18" s="112"/>
      <c r="Y18" s="72" t="str">
        <f t="shared" si="0"/>
        <v>Alta</v>
      </c>
      <c r="Z18" s="72" t="str">
        <f t="shared" si="1"/>
        <v>80%</v>
      </c>
      <c r="AA18" s="112" t="s">
        <v>61</v>
      </c>
      <c r="AB18" s="112"/>
      <c r="AC18" s="73" t="str">
        <f>IF(AA18&lt;=" "," ",IF(AA18='TABLAS DE CRITERIOS'!$F$5,"Leve",IF(AA18='TABLAS DE CRITERIOS'!$F$6,"Menor",IF(FORMATO!AA18='TABLAS DE CRITERIOS'!$F$7,"Moderado",IF(FORMATO!AA18='TABLAS DE CRITERIOS'!$F$8,"Mayor",IF(AA18='TABLAS DE CRITERIOS'!$F$9,"Catastrófico"))))))</f>
        <v>Leve</v>
      </c>
      <c r="AD18" s="72" t="str">
        <f t="shared" si="2"/>
        <v>20%</v>
      </c>
      <c r="AE18" s="135" t="str">
        <f t="shared" si="3"/>
        <v>Moderado</v>
      </c>
      <c r="AF18" s="135"/>
      <c r="AG18" s="112" t="s">
        <v>208</v>
      </c>
      <c r="AH18" s="112"/>
      <c r="AI18" s="112"/>
      <c r="AJ18" s="112"/>
      <c r="AK18" s="46" t="s">
        <v>80</v>
      </c>
      <c r="AL18" s="46" t="s">
        <v>87</v>
      </c>
      <c r="AM18" s="74" t="str">
        <f t="shared" si="4"/>
        <v>40%</v>
      </c>
      <c r="AN18" s="46" t="s">
        <v>93</v>
      </c>
      <c r="AO18" s="46" t="s">
        <v>200</v>
      </c>
      <c r="AP18" s="46" t="s">
        <v>201</v>
      </c>
      <c r="AQ18" s="116" t="str">
        <f t="shared" si="5"/>
        <v>PROBABILIDAD</v>
      </c>
      <c r="AR18" s="117"/>
      <c r="AS18" s="118"/>
      <c r="AT18" s="75" t="str">
        <f t="shared" si="6"/>
        <v>Media</v>
      </c>
      <c r="AU18" s="76">
        <f t="shared" si="7"/>
        <v>0.48</v>
      </c>
      <c r="AV18" s="72" t="str">
        <f t="shared" si="8"/>
        <v>Leve</v>
      </c>
      <c r="AW18" s="75" t="str">
        <f t="shared" si="9"/>
        <v>20%</v>
      </c>
      <c r="AX18" s="116" t="str">
        <f t="shared" si="10"/>
        <v>Moderado</v>
      </c>
      <c r="AY18" s="118"/>
      <c r="AZ18" s="46" t="s">
        <v>103</v>
      </c>
      <c r="BA18" s="112" t="s">
        <v>209</v>
      </c>
      <c r="BB18" s="112"/>
      <c r="BC18" s="112"/>
      <c r="BD18" s="112"/>
      <c r="BE18" s="119">
        <v>44958</v>
      </c>
      <c r="BF18" s="114"/>
      <c r="BG18" s="115"/>
      <c r="BH18" s="113" t="s">
        <v>202</v>
      </c>
      <c r="BI18" s="114"/>
      <c r="BJ18" s="115"/>
      <c r="BK18" s="112" t="s">
        <v>211</v>
      </c>
      <c r="BL18" s="112"/>
      <c r="BM18" s="112"/>
      <c r="BN18" s="112"/>
      <c r="BO18" s="112" t="s">
        <v>205</v>
      </c>
      <c r="BP18" s="112"/>
      <c r="BQ18" s="112"/>
      <c r="BR18" s="112"/>
      <c r="BS18" s="113"/>
      <c r="BT18" s="114"/>
      <c r="BU18" s="115"/>
      <c r="BV18" s="113"/>
      <c r="BW18" s="114"/>
      <c r="BX18" s="115"/>
      <c r="BY18" s="113"/>
      <c r="BZ18" s="114"/>
      <c r="CA18" s="115"/>
      <c r="CB18" s="113"/>
      <c r="CC18" s="114"/>
      <c r="CD18" s="115"/>
    </row>
    <row r="19" spans="2:82" s="45" customFormat="1" ht="171" customHeight="1" thickBot="1" x14ac:dyDescent="0.3">
      <c r="B19" s="71" t="s">
        <v>161</v>
      </c>
      <c r="C19" s="112" t="s">
        <v>8</v>
      </c>
      <c r="D19" s="112"/>
      <c r="E19" s="112"/>
      <c r="F19" s="112" t="s">
        <v>23</v>
      </c>
      <c r="G19" s="112"/>
      <c r="H19" s="112"/>
      <c r="I19" s="112"/>
      <c r="J19" s="113" t="s">
        <v>212</v>
      </c>
      <c r="K19" s="114"/>
      <c r="L19" s="115"/>
      <c r="M19" s="112" t="s">
        <v>5</v>
      </c>
      <c r="N19" s="112"/>
      <c r="O19" s="112"/>
      <c r="P19" s="112" t="s">
        <v>213</v>
      </c>
      <c r="Q19" s="112"/>
      <c r="R19" s="112"/>
      <c r="S19" s="112"/>
      <c r="T19" s="112" t="s">
        <v>42</v>
      </c>
      <c r="U19" s="112"/>
      <c r="V19" s="112"/>
      <c r="W19" s="112" t="s">
        <v>69</v>
      </c>
      <c r="X19" s="112"/>
      <c r="Y19" s="72" t="str">
        <f t="shared" si="0"/>
        <v>Media</v>
      </c>
      <c r="Z19" s="72" t="str">
        <f t="shared" si="1"/>
        <v>60%</v>
      </c>
      <c r="AA19" s="112" t="s">
        <v>61</v>
      </c>
      <c r="AB19" s="112"/>
      <c r="AC19" s="73" t="str">
        <f>IF(AA19&lt;=" "," ",IF(AA19='TABLAS DE CRITERIOS'!$F$5,"Leve",IF(AA19='TABLAS DE CRITERIOS'!$F$6,"Menor",IF(FORMATO!AA19='TABLAS DE CRITERIOS'!$F$7,"Moderado",IF(FORMATO!AA19='TABLAS DE CRITERIOS'!$F$8,"Mayor",IF(AA19='TABLAS DE CRITERIOS'!$F$9,"Catastrófico"))))))</f>
        <v>Leve</v>
      </c>
      <c r="AD19" s="72" t="str">
        <f t="shared" si="2"/>
        <v>20%</v>
      </c>
      <c r="AE19" s="135" t="str">
        <f t="shared" si="3"/>
        <v>Moderado</v>
      </c>
      <c r="AF19" s="135"/>
      <c r="AG19" s="112" t="s">
        <v>214</v>
      </c>
      <c r="AH19" s="112"/>
      <c r="AI19" s="112"/>
      <c r="AJ19" s="112"/>
      <c r="AK19" s="46" t="s">
        <v>80</v>
      </c>
      <c r="AL19" s="46" t="s">
        <v>87</v>
      </c>
      <c r="AM19" s="74" t="str">
        <f t="shared" si="4"/>
        <v>40%</v>
      </c>
      <c r="AN19" s="46" t="s">
        <v>93</v>
      </c>
      <c r="AO19" s="46" t="s">
        <v>200</v>
      </c>
      <c r="AP19" s="46" t="s">
        <v>201</v>
      </c>
      <c r="AQ19" s="116" t="str">
        <f t="shared" si="5"/>
        <v>PROBABILIDAD</v>
      </c>
      <c r="AR19" s="117"/>
      <c r="AS19" s="118"/>
      <c r="AT19" s="75" t="str">
        <f t="shared" si="6"/>
        <v>Baja</v>
      </c>
      <c r="AU19" s="76">
        <f t="shared" si="7"/>
        <v>0.36</v>
      </c>
      <c r="AV19" s="72" t="str">
        <f t="shared" si="8"/>
        <v>Leve</v>
      </c>
      <c r="AW19" s="75" t="str">
        <f t="shared" si="9"/>
        <v>20%</v>
      </c>
      <c r="AX19" s="116" t="str">
        <f t="shared" si="10"/>
        <v>Bajo</v>
      </c>
      <c r="AY19" s="118"/>
      <c r="AZ19" s="46" t="s">
        <v>103</v>
      </c>
      <c r="BA19" s="112" t="s">
        <v>215</v>
      </c>
      <c r="BB19" s="112"/>
      <c r="BC19" s="112"/>
      <c r="BD19" s="112"/>
      <c r="BE19" s="119">
        <v>44958</v>
      </c>
      <c r="BF19" s="114"/>
      <c r="BG19" s="115"/>
      <c r="BH19" s="113" t="s">
        <v>202</v>
      </c>
      <c r="BI19" s="114"/>
      <c r="BJ19" s="115"/>
      <c r="BK19" s="112" t="s">
        <v>211</v>
      </c>
      <c r="BL19" s="112"/>
      <c r="BM19" s="112"/>
      <c r="BN19" s="112"/>
      <c r="BO19" s="112" t="s">
        <v>205</v>
      </c>
      <c r="BP19" s="112"/>
      <c r="BQ19" s="112"/>
      <c r="BR19" s="112"/>
      <c r="BS19" s="113"/>
      <c r="BT19" s="114"/>
      <c r="BU19" s="115"/>
      <c r="BV19" s="113"/>
      <c r="BW19" s="114"/>
      <c r="BX19" s="115"/>
      <c r="BY19" s="113"/>
      <c r="BZ19" s="114"/>
      <c r="CA19" s="115"/>
      <c r="CB19" s="113"/>
      <c r="CC19" s="114"/>
      <c r="CD19" s="115"/>
    </row>
    <row r="20" spans="2:82" s="45" customFormat="1" ht="123" customHeight="1" thickBot="1" x14ac:dyDescent="0.3">
      <c r="B20" s="71" t="s">
        <v>162</v>
      </c>
      <c r="C20" s="112" t="s">
        <v>8</v>
      </c>
      <c r="D20" s="112"/>
      <c r="E20" s="112"/>
      <c r="F20" s="112" t="s">
        <v>23</v>
      </c>
      <c r="G20" s="112"/>
      <c r="H20" s="112"/>
      <c r="I20" s="112"/>
      <c r="J20" s="113" t="s">
        <v>217</v>
      </c>
      <c r="K20" s="114"/>
      <c r="L20" s="115"/>
      <c r="M20" s="112" t="s">
        <v>5</v>
      </c>
      <c r="N20" s="112"/>
      <c r="O20" s="112"/>
      <c r="P20" s="112" t="s">
        <v>216</v>
      </c>
      <c r="Q20" s="112"/>
      <c r="R20" s="112"/>
      <c r="S20" s="112"/>
      <c r="T20" s="112" t="s">
        <v>38</v>
      </c>
      <c r="U20" s="112"/>
      <c r="V20" s="112"/>
      <c r="W20" s="112" t="s">
        <v>68</v>
      </c>
      <c r="X20" s="112"/>
      <c r="Y20" s="72" t="str">
        <f t="shared" si="0"/>
        <v>Alta</v>
      </c>
      <c r="Z20" s="72" t="str">
        <f t="shared" si="1"/>
        <v>80%</v>
      </c>
      <c r="AA20" s="112" t="s">
        <v>61</v>
      </c>
      <c r="AB20" s="112"/>
      <c r="AC20" s="73" t="str">
        <f>IF(AA20&lt;=" "," ",IF(AA20='TABLAS DE CRITERIOS'!$F$5,"Leve",IF(AA20='TABLAS DE CRITERIOS'!$F$6,"Menor",IF(FORMATO!AA20='TABLAS DE CRITERIOS'!$F$7,"Moderado",IF(FORMATO!AA20='TABLAS DE CRITERIOS'!$F$8,"Mayor",IF(AA20='TABLAS DE CRITERIOS'!$F$9,"Catastrófico"))))))</f>
        <v>Leve</v>
      </c>
      <c r="AD20" s="72" t="str">
        <f t="shared" si="2"/>
        <v>20%</v>
      </c>
      <c r="AE20" s="135" t="str">
        <f t="shared" si="3"/>
        <v>Moderado</v>
      </c>
      <c r="AF20" s="135"/>
      <c r="AG20" s="112" t="s">
        <v>218</v>
      </c>
      <c r="AH20" s="112"/>
      <c r="AI20" s="112"/>
      <c r="AJ20" s="112"/>
      <c r="AK20" s="46" t="s">
        <v>80</v>
      </c>
      <c r="AL20" s="46" t="s">
        <v>87</v>
      </c>
      <c r="AM20" s="74" t="str">
        <f t="shared" si="4"/>
        <v>40%</v>
      </c>
      <c r="AN20" s="46" t="s">
        <v>93</v>
      </c>
      <c r="AO20" s="46" t="s">
        <v>200</v>
      </c>
      <c r="AP20" s="46" t="s">
        <v>201</v>
      </c>
      <c r="AQ20" s="116" t="str">
        <f t="shared" si="5"/>
        <v>PROBABILIDAD</v>
      </c>
      <c r="AR20" s="117"/>
      <c r="AS20" s="118"/>
      <c r="AT20" s="75" t="str">
        <f t="shared" si="6"/>
        <v>Media</v>
      </c>
      <c r="AU20" s="76">
        <f t="shared" si="7"/>
        <v>0.48</v>
      </c>
      <c r="AV20" s="72" t="str">
        <f t="shared" si="8"/>
        <v>Leve</v>
      </c>
      <c r="AW20" s="75" t="str">
        <f t="shared" si="9"/>
        <v>20%</v>
      </c>
      <c r="AX20" s="116" t="str">
        <f t="shared" si="10"/>
        <v>Moderado</v>
      </c>
      <c r="AY20" s="118"/>
      <c r="AZ20" s="46" t="s">
        <v>103</v>
      </c>
      <c r="BA20" s="112" t="s">
        <v>219</v>
      </c>
      <c r="BB20" s="112"/>
      <c r="BC20" s="112"/>
      <c r="BD20" s="112"/>
      <c r="BE20" s="119">
        <v>44958</v>
      </c>
      <c r="BF20" s="114"/>
      <c r="BG20" s="115"/>
      <c r="BH20" s="113" t="s">
        <v>202</v>
      </c>
      <c r="BI20" s="114"/>
      <c r="BJ20" s="115"/>
      <c r="BK20" s="112" t="s">
        <v>220</v>
      </c>
      <c r="BL20" s="112"/>
      <c r="BM20" s="112"/>
      <c r="BN20" s="112"/>
      <c r="BO20" s="112" t="s">
        <v>205</v>
      </c>
      <c r="BP20" s="112"/>
      <c r="BQ20" s="112"/>
      <c r="BR20" s="112"/>
      <c r="BS20" s="113"/>
      <c r="BT20" s="114"/>
      <c r="BU20" s="115"/>
      <c r="BV20" s="113"/>
      <c r="BW20" s="114"/>
      <c r="BX20" s="115"/>
      <c r="BY20" s="113"/>
      <c r="BZ20" s="114"/>
      <c r="CA20" s="115"/>
      <c r="CB20" s="113"/>
      <c r="CC20" s="114"/>
      <c r="CD20" s="115"/>
    </row>
  </sheetData>
  <sheetProtection algorithmName="SHA-512" hashValue="SeXDGYcHZ2bDGUlbrv5X9wVqnRi/EjUPoarm5qxfGhTKwGSLD/DILVcbHruUvLGuyEaI+TDCAVJAxz1sP6C+Bw==" saltValue="OIF5WGSixe4P4A03qw9Ikw==" spinCount="100000" sheet="1" formatCells="0" formatColumns="0" formatRows="0" insertRows="0" insertHyperlinks="0" deleteRows="0" sort="0" autoFilter="0" pivotTables="0"/>
  <mergeCells count="148">
    <mergeCell ref="CB2:CD2"/>
    <mergeCell ref="CB3:CD3"/>
    <mergeCell ref="CB4:CD4"/>
    <mergeCell ref="CB5:CD5"/>
    <mergeCell ref="BY2:CA2"/>
    <mergeCell ref="BY3:CA3"/>
    <mergeCell ref="BY4:CA4"/>
    <mergeCell ref="BY5:CA5"/>
    <mergeCell ref="B2:D5"/>
    <mergeCell ref="E2:BX3"/>
    <mergeCell ref="E4:BX5"/>
    <mergeCell ref="BV20:BX20"/>
    <mergeCell ref="BY20:CA20"/>
    <mergeCell ref="CB20:CD20"/>
    <mergeCell ref="B6:AB6"/>
    <mergeCell ref="B7:AB7"/>
    <mergeCell ref="BD6:CD6"/>
    <mergeCell ref="BD7:CD7"/>
    <mergeCell ref="AC6:BC6"/>
    <mergeCell ref="AC7:BC7"/>
    <mergeCell ref="AG20:AJ20"/>
    <mergeCell ref="AQ20:AS20"/>
    <mergeCell ref="AX20:AY20"/>
    <mergeCell ref="BA20:BD20"/>
    <mergeCell ref="BE20:BG20"/>
    <mergeCell ref="BH20:BJ20"/>
    <mergeCell ref="BK20:BN20"/>
    <mergeCell ref="BO20:BR20"/>
    <mergeCell ref="BS20:BU20"/>
    <mergeCell ref="C20:E20"/>
    <mergeCell ref="F20:I20"/>
    <mergeCell ref="J20:L20"/>
    <mergeCell ref="M20:O20"/>
    <mergeCell ref="P20:S20"/>
    <mergeCell ref="T20:V20"/>
    <mergeCell ref="W20:X20"/>
    <mergeCell ref="AA20:AB20"/>
    <mergeCell ref="AE20:AF20"/>
    <mergeCell ref="AG9:AS9"/>
    <mergeCell ref="C17:E17"/>
    <mergeCell ref="T17:V17"/>
    <mergeCell ref="P17:S17"/>
    <mergeCell ref="M17:O17"/>
    <mergeCell ref="J17:L17"/>
    <mergeCell ref="F17:I17"/>
    <mergeCell ref="AG17:AJ17"/>
    <mergeCell ref="AE17:AF17"/>
    <mergeCell ref="AA17:AB17"/>
    <mergeCell ref="AE10:AF16"/>
    <mergeCell ref="AG10:AJ16"/>
    <mergeCell ref="Y10:Y16"/>
    <mergeCell ref="Z10:Z16"/>
    <mergeCell ref="AA10:AB16"/>
    <mergeCell ref="AC10:AC16"/>
    <mergeCell ref="AD10:AD16"/>
    <mergeCell ref="AK11:AK16"/>
    <mergeCell ref="P11:S16"/>
    <mergeCell ref="T11:V16"/>
    <mergeCell ref="W10:X16"/>
    <mergeCell ref="AK10:AP10"/>
    <mergeCell ref="AL11:AL16"/>
    <mergeCell ref="AM11:AM16"/>
    <mergeCell ref="AT9:AZ9"/>
    <mergeCell ref="BA10:BD16"/>
    <mergeCell ref="BA17:BD17"/>
    <mergeCell ref="BE14:BG16"/>
    <mergeCell ref="BH14:BJ16"/>
    <mergeCell ref="BE17:BG17"/>
    <mergeCell ref="BH17:BJ17"/>
    <mergeCell ref="BE10:BJ13"/>
    <mergeCell ref="AX10:AY16"/>
    <mergeCell ref="AX17:AY17"/>
    <mergeCell ref="AZ10:AZ16"/>
    <mergeCell ref="AU10:AU16"/>
    <mergeCell ref="AV10:AV16"/>
    <mergeCell ref="AW10:AW16"/>
    <mergeCell ref="AT10:AT16"/>
    <mergeCell ref="AQ17:AS17"/>
    <mergeCell ref="AO11:AO16"/>
    <mergeCell ref="AN11:AN16"/>
    <mergeCell ref="AP11:AP16"/>
    <mergeCell ref="AQ10:AS16"/>
    <mergeCell ref="BY17:CA17"/>
    <mergeCell ref="CB17:CD17"/>
    <mergeCell ref="BS9:CD9"/>
    <mergeCell ref="BS10:BU16"/>
    <mergeCell ref="BV10:BX16"/>
    <mergeCell ref="BY10:CA16"/>
    <mergeCell ref="CB10:CD16"/>
    <mergeCell ref="BK10:BN16"/>
    <mergeCell ref="BK17:BN17"/>
    <mergeCell ref="BO10:BR16"/>
    <mergeCell ref="BO17:BR17"/>
    <mergeCell ref="BA9:BR9"/>
    <mergeCell ref="BS17:BU17"/>
    <mergeCell ref="BV17:BX17"/>
    <mergeCell ref="BK18:BN18"/>
    <mergeCell ref="BO18:BR18"/>
    <mergeCell ref="BS18:BU18"/>
    <mergeCell ref="BV18:BX18"/>
    <mergeCell ref="BY18:CA18"/>
    <mergeCell ref="CB18:CD18"/>
    <mergeCell ref="C18:E18"/>
    <mergeCell ref="F18:I18"/>
    <mergeCell ref="J18:L18"/>
    <mergeCell ref="M18:O18"/>
    <mergeCell ref="P18:S18"/>
    <mergeCell ref="T18:V18"/>
    <mergeCell ref="W18:X18"/>
    <mergeCell ref="AA18:AB18"/>
    <mergeCell ref="AE18:AF18"/>
    <mergeCell ref="AG18:AJ18"/>
    <mergeCell ref="AQ18:AS18"/>
    <mergeCell ref="AX18:AY18"/>
    <mergeCell ref="BA18:BD18"/>
    <mergeCell ref="BE18:BG18"/>
    <mergeCell ref="BH18:BJ18"/>
    <mergeCell ref="W17:X17"/>
    <mergeCell ref="W9:AF9"/>
    <mergeCell ref="B11:B16"/>
    <mergeCell ref="C11:E16"/>
    <mergeCell ref="F11:I16"/>
    <mergeCell ref="J11:L16"/>
    <mergeCell ref="M11:O16"/>
    <mergeCell ref="T19:V19"/>
    <mergeCell ref="W19:X19"/>
    <mergeCell ref="AA19:AB19"/>
    <mergeCell ref="AE19:AF19"/>
    <mergeCell ref="B10:I10"/>
    <mergeCell ref="J10:V10"/>
    <mergeCell ref="B9:V9"/>
    <mergeCell ref="AG19:AJ19"/>
    <mergeCell ref="C19:E19"/>
    <mergeCell ref="F19:I19"/>
    <mergeCell ref="J19:L19"/>
    <mergeCell ref="M19:O19"/>
    <mergeCell ref="P19:S19"/>
    <mergeCell ref="CB19:CD19"/>
    <mergeCell ref="BK19:BN19"/>
    <mergeCell ref="BO19:BR19"/>
    <mergeCell ref="BS19:BU19"/>
    <mergeCell ref="BV19:BX19"/>
    <mergeCell ref="BY19:CA19"/>
    <mergeCell ref="AQ19:AS19"/>
    <mergeCell ref="AX19:AY19"/>
    <mergeCell ref="BA19:BD19"/>
    <mergeCell ref="BE19:BG19"/>
    <mergeCell ref="BH19:BJ19"/>
  </mergeCells>
  <conditionalFormatting sqref="Y17">
    <cfRule type="cellIs" dxfId="109" priority="405" operator="equal">
      <formula>"Muy Alta"</formula>
    </cfRule>
    <cfRule type="cellIs" dxfId="108" priority="406" operator="equal">
      <formula>"Alta"</formula>
    </cfRule>
    <cfRule type="cellIs" dxfId="107" priority="407" operator="equal">
      <formula>"Media"</formula>
    </cfRule>
    <cfRule type="cellIs" dxfId="106" priority="408" operator="equal">
      <formula>"Baja"</formula>
    </cfRule>
    <cfRule type="cellIs" dxfId="105" priority="409" operator="equal">
      <formula>"Muy Baja"</formula>
    </cfRule>
  </conditionalFormatting>
  <conditionalFormatting sqref="AC17:AC19">
    <cfRule type="cellIs" dxfId="104" priority="400" operator="equal">
      <formula>"Catastrófico"</formula>
    </cfRule>
    <cfRule type="cellIs" dxfId="103" priority="401" operator="equal">
      <formula>"Mayor"</formula>
    </cfRule>
    <cfRule type="cellIs" dxfId="102" priority="402" operator="equal">
      <formula>"Moderado"</formula>
    </cfRule>
    <cfRule type="cellIs" dxfId="101" priority="403" operator="equal">
      <formula>"Menor"</formula>
    </cfRule>
    <cfRule type="cellIs" dxfId="100" priority="404" operator="equal">
      <formula>"Leve"</formula>
    </cfRule>
  </conditionalFormatting>
  <conditionalFormatting sqref="AE17">
    <cfRule type="cellIs" dxfId="99" priority="391" operator="equal">
      <formula>"Extremo"</formula>
    </cfRule>
    <cfRule type="cellIs" dxfId="98" priority="392" operator="equal">
      <formula>"Alto"</formula>
    </cfRule>
    <cfRule type="cellIs" dxfId="97" priority="393" operator="equal">
      <formula>"Moderado"</formula>
    </cfRule>
    <cfRule type="cellIs" dxfId="96" priority="394" operator="equal">
      <formula>"Bajo"</formula>
    </cfRule>
  </conditionalFormatting>
  <conditionalFormatting sqref="AT17">
    <cfRule type="cellIs" dxfId="95" priority="362" operator="equal">
      <formula>"Muy Alta"</formula>
    </cfRule>
    <cfRule type="cellIs" dxfId="94" priority="363" operator="equal">
      <formula>"Alta"</formula>
    </cfRule>
    <cfRule type="cellIs" dxfId="93" priority="364" operator="equal">
      <formula>"Media"</formula>
    </cfRule>
    <cfRule type="cellIs" dxfId="92" priority="365" operator="equal">
      <formula>"Baja"</formula>
    </cfRule>
    <cfRule type="cellIs" dxfId="91" priority="366" operator="equal">
      <formula>"Muy Baja"</formula>
    </cfRule>
  </conditionalFormatting>
  <conditionalFormatting sqref="AX17:AY17">
    <cfRule type="cellIs" dxfId="90" priority="352" operator="equal">
      <formula>"Catastrófico"</formula>
    </cfRule>
    <cfRule type="cellIs" dxfId="89" priority="353" operator="equal">
      <formula>"Alto"</formula>
    </cfRule>
    <cfRule type="cellIs" dxfId="88" priority="354" operator="equal">
      <formula>"Moderado"</formula>
    </cfRule>
    <cfRule type="cellIs" dxfId="87" priority="355" operator="equal">
      <formula>"Bajo"</formula>
    </cfRule>
  </conditionalFormatting>
  <conditionalFormatting sqref="Y18">
    <cfRule type="cellIs" dxfId="86" priority="291" operator="equal">
      <formula>"Muy Alta"</formula>
    </cfRule>
    <cfRule type="cellIs" dxfId="85" priority="292" operator="equal">
      <formula>"Alta"</formula>
    </cfRule>
    <cfRule type="cellIs" dxfId="84" priority="293" operator="equal">
      <formula>"Media"</formula>
    </cfRule>
    <cfRule type="cellIs" dxfId="83" priority="294" operator="equal">
      <formula>"Baja"</formula>
    </cfRule>
    <cfRule type="cellIs" dxfId="82" priority="295" operator="equal">
      <formula>"Muy Baja"</formula>
    </cfRule>
  </conditionalFormatting>
  <conditionalFormatting sqref="AE18">
    <cfRule type="cellIs" dxfId="81" priority="282" operator="equal">
      <formula>"Extremo"</formula>
    </cfRule>
    <cfRule type="cellIs" dxfId="80" priority="283" operator="equal">
      <formula>"Alto"</formula>
    </cfRule>
    <cfRule type="cellIs" dxfId="79" priority="284" operator="equal">
      <formula>"Moderado"</formula>
    </cfRule>
    <cfRule type="cellIs" dxfId="78" priority="285" operator="equal">
      <formula>"Bajo"</formula>
    </cfRule>
  </conditionalFormatting>
  <conditionalFormatting sqref="AT18">
    <cfRule type="cellIs" dxfId="77" priority="277" operator="equal">
      <formula>"Muy Alta"</formula>
    </cfRule>
    <cfRule type="cellIs" dxfId="76" priority="278" operator="equal">
      <formula>"Alta"</formula>
    </cfRule>
    <cfRule type="cellIs" dxfId="75" priority="279" operator="equal">
      <formula>"Media"</formula>
    </cfRule>
    <cfRule type="cellIs" dxfId="74" priority="280" operator="equal">
      <formula>"Baja"</formula>
    </cfRule>
    <cfRule type="cellIs" dxfId="73" priority="281" operator="equal">
      <formula>"Muy Baja"</formula>
    </cfRule>
  </conditionalFormatting>
  <conditionalFormatting sqref="AX18:AY18">
    <cfRule type="cellIs" dxfId="72" priority="268" operator="equal">
      <formula>"Catastrófico"</formula>
    </cfRule>
    <cfRule type="cellIs" dxfId="71" priority="269" operator="equal">
      <formula>"Alto"</formula>
    </cfRule>
    <cfRule type="cellIs" dxfId="70" priority="270" operator="equal">
      <formula>"Moderado"</formula>
    </cfRule>
    <cfRule type="cellIs" dxfId="69" priority="271" operator="equal">
      <formula>"Bajo"</formula>
    </cfRule>
  </conditionalFormatting>
  <conditionalFormatting sqref="Y19">
    <cfRule type="cellIs" dxfId="68" priority="263" operator="equal">
      <formula>"Muy Alta"</formula>
    </cfRule>
    <cfRule type="cellIs" dxfId="67" priority="264" operator="equal">
      <formula>"Alta"</formula>
    </cfRule>
    <cfRule type="cellIs" dxfId="66" priority="265" operator="equal">
      <formula>"Media"</formula>
    </cfRule>
    <cfRule type="cellIs" dxfId="65" priority="266" operator="equal">
      <formula>"Baja"</formula>
    </cfRule>
    <cfRule type="cellIs" dxfId="64" priority="267" operator="equal">
      <formula>"Muy Baja"</formula>
    </cfRule>
  </conditionalFormatting>
  <conditionalFormatting sqref="AE19">
    <cfRule type="cellIs" dxfId="63" priority="254" operator="equal">
      <formula>"Extremo"</formula>
    </cfRule>
    <cfRule type="cellIs" dxfId="62" priority="255" operator="equal">
      <formula>"Alto"</formula>
    </cfRule>
    <cfRule type="cellIs" dxfId="61" priority="256" operator="equal">
      <formula>"Moderado"</formula>
    </cfRule>
    <cfRule type="cellIs" dxfId="60" priority="257" operator="equal">
      <formula>"Bajo"</formula>
    </cfRule>
  </conditionalFormatting>
  <conditionalFormatting sqref="AT19">
    <cfRule type="cellIs" dxfId="59" priority="249" operator="equal">
      <formula>"Muy Alta"</formula>
    </cfRule>
    <cfRule type="cellIs" dxfId="58" priority="250" operator="equal">
      <formula>"Alta"</formula>
    </cfRule>
    <cfRule type="cellIs" dxfId="57" priority="251" operator="equal">
      <formula>"Media"</formula>
    </cfRule>
    <cfRule type="cellIs" dxfId="56" priority="252" operator="equal">
      <formula>"Baja"</formula>
    </cfRule>
    <cfRule type="cellIs" dxfId="55" priority="253" operator="equal">
      <formula>"Muy Baja"</formula>
    </cfRule>
  </conditionalFormatting>
  <conditionalFormatting sqref="AV19">
    <cfRule type="cellIs" dxfId="54" priority="244" operator="equal">
      <formula>"Catastrófico"</formula>
    </cfRule>
    <cfRule type="cellIs" dxfId="53" priority="245" operator="equal">
      <formula>"Mayor"</formula>
    </cfRule>
    <cfRule type="cellIs" dxfId="52" priority="246" operator="equal">
      <formula>"Moderado"</formula>
    </cfRule>
    <cfRule type="cellIs" dxfId="51" priority="247" operator="equal">
      <formula>"Menor"</formula>
    </cfRule>
    <cfRule type="cellIs" dxfId="50" priority="248" operator="equal">
      <formula>"Leve"</formula>
    </cfRule>
  </conditionalFormatting>
  <conditionalFormatting sqref="AX19:AY19">
    <cfRule type="cellIs" dxfId="49" priority="240" operator="equal">
      <formula>"Catastrófico"</formula>
    </cfRule>
    <cfRule type="cellIs" dxfId="48" priority="241" operator="equal">
      <formula>"Alto"</formula>
    </cfRule>
    <cfRule type="cellIs" dxfId="47" priority="242" operator="equal">
      <formula>"Moderado"</formula>
    </cfRule>
    <cfRule type="cellIs" dxfId="46" priority="243" operator="equal">
      <formula>"Bajo"</formula>
    </cfRule>
  </conditionalFormatting>
  <conditionalFormatting sqref="AV17">
    <cfRule type="cellIs" dxfId="45" priority="230" operator="equal">
      <formula>"Catastrófico"</formula>
    </cfRule>
    <cfRule type="cellIs" dxfId="44" priority="231" operator="equal">
      <formula>"Mayor"</formula>
    </cfRule>
    <cfRule type="cellIs" dxfId="43" priority="232" operator="equal">
      <formula>"Moderado"</formula>
    </cfRule>
    <cfRule type="cellIs" dxfId="42" priority="233" operator="equal">
      <formula>"Menor"</formula>
    </cfRule>
    <cfRule type="cellIs" dxfId="41" priority="234" operator="equal">
      <formula>"Leve"</formula>
    </cfRule>
  </conditionalFormatting>
  <conditionalFormatting sqref="AV18">
    <cfRule type="cellIs" dxfId="40" priority="225" operator="equal">
      <formula>"Catastrófico"</formula>
    </cfRule>
    <cfRule type="cellIs" dxfId="39" priority="226" operator="equal">
      <formula>"Mayor"</formula>
    </cfRule>
    <cfRule type="cellIs" dxfId="38" priority="227" operator="equal">
      <formula>"Moderado"</formula>
    </cfRule>
    <cfRule type="cellIs" dxfId="37" priority="228" operator="equal">
      <formula>"Menor"</formula>
    </cfRule>
    <cfRule type="cellIs" dxfId="36" priority="229" operator="equal">
      <formula>"Leve"</formula>
    </cfRule>
  </conditionalFormatting>
  <conditionalFormatting sqref="AC20">
    <cfRule type="cellIs" dxfId="35" priority="220" operator="equal">
      <formula>"Catastrófico"</formula>
    </cfRule>
    <cfRule type="cellIs" dxfId="34" priority="221" operator="equal">
      <formula>"Mayor"</formula>
    </cfRule>
    <cfRule type="cellIs" dxfId="33" priority="222" operator="equal">
      <formula>"Moderado"</formula>
    </cfRule>
    <cfRule type="cellIs" dxfId="32" priority="223" operator="equal">
      <formula>"Menor"</formula>
    </cfRule>
    <cfRule type="cellIs" dxfId="31" priority="224" operator="equal">
      <formula>"Leve"</formula>
    </cfRule>
  </conditionalFormatting>
  <conditionalFormatting sqref="Y20">
    <cfRule type="cellIs" dxfId="30" priority="215" operator="equal">
      <formula>"Muy Alta"</formula>
    </cfRule>
    <cfRule type="cellIs" dxfId="29" priority="216" operator="equal">
      <formula>"Alta"</formula>
    </cfRule>
    <cfRule type="cellIs" dxfId="28" priority="217" operator="equal">
      <formula>"Media"</formula>
    </cfRule>
    <cfRule type="cellIs" dxfId="27" priority="218" operator="equal">
      <formula>"Baja"</formula>
    </cfRule>
    <cfRule type="cellIs" dxfId="26" priority="219" operator="equal">
      <formula>"Muy Baja"</formula>
    </cfRule>
  </conditionalFormatting>
  <conditionalFormatting sqref="AE20">
    <cfRule type="cellIs" dxfId="25" priority="211" operator="equal">
      <formula>"Extremo"</formula>
    </cfRule>
    <cfRule type="cellIs" dxfId="24" priority="212" operator="equal">
      <formula>"Alto"</formula>
    </cfRule>
    <cfRule type="cellIs" dxfId="23" priority="213" operator="equal">
      <formula>"Moderado"</formula>
    </cfRule>
    <cfRule type="cellIs" dxfId="22" priority="214" operator="equal">
      <formula>"Bajo"</formula>
    </cfRule>
  </conditionalFormatting>
  <conditionalFormatting sqref="AT20">
    <cfRule type="cellIs" dxfId="21" priority="206" operator="equal">
      <formula>"Muy Alta"</formula>
    </cfRule>
    <cfRule type="cellIs" dxfId="20" priority="207" operator="equal">
      <formula>"Alta"</formula>
    </cfRule>
    <cfRule type="cellIs" dxfId="19" priority="208" operator="equal">
      <formula>"Media"</formula>
    </cfRule>
    <cfRule type="cellIs" dxfId="18" priority="209" operator="equal">
      <formula>"Baja"</formula>
    </cfRule>
    <cfRule type="cellIs" dxfId="17" priority="210" operator="equal">
      <formula>"Muy Baja"</formula>
    </cfRule>
  </conditionalFormatting>
  <conditionalFormatting sqref="AV20">
    <cfRule type="cellIs" dxfId="16" priority="201" operator="equal">
      <formula>"Catastrófico"</formula>
    </cfRule>
    <cfRule type="cellIs" dxfId="15" priority="202" operator="equal">
      <formula>"Mayor"</formula>
    </cfRule>
    <cfRule type="cellIs" dxfId="14" priority="203" operator="equal">
      <formula>"Moderado"</formula>
    </cfRule>
    <cfRule type="cellIs" dxfId="13" priority="204" operator="equal">
      <formula>"Menor"</formula>
    </cfRule>
    <cfRule type="cellIs" dxfId="12" priority="205" operator="equal">
      <formula>"Leve"</formula>
    </cfRule>
  </conditionalFormatting>
  <conditionalFormatting sqref="AX20:AY20">
    <cfRule type="cellIs" dxfId="11" priority="197" operator="equal">
      <formula>"Catastrófico"</formula>
    </cfRule>
    <cfRule type="cellIs" dxfId="10" priority="198" operator="equal">
      <formula>"Alto"</formula>
    </cfRule>
    <cfRule type="cellIs" dxfId="9" priority="199" operator="equal">
      <formula>"Moderado"</formula>
    </cfRule>
    <cfRule type="cellIs" dxfId="8" priority="200" operator="equal">
      <formula>"Bajo"</formula>
    </cfRule>
  </conditionalFormatting>
  <dataValidations count="2">
    <dataValidation type="list" allowBlank="1" showInputMessage="1" showErrorMessage="1" sqref="AO17:AO20">
      <formula1>"SI,NO"</formula1>
    </dataValidation>
    <dataValidation type="list" allowBlank="1" showInputMessage="1" showErrorMessage="1" sqref="AP17:AP20">
      <formula1>"Con Registros, Sin Registros"</formula1>
    </dataValidation>
  </dataValidations>
  <pageMargins left="0.39370078740157483" right="0.39370078740157483" top="0.39370078740157483" bottom="0.39370078740157483" header="0.31496062992125984" footer="0.19685039370078741"/>
  <pageSetup scale="27" fitToHeight="0" orientation="landscape" r:id="rId1"/>
  <headerFooter>
    <oddFooter>&amp;C&amp;14** Copia No Conbtrolada**&amp;R&amp;14Hoja &amp;P de &amp;N</oddFooter>
  </headerFooter>
  <ignoredErrors>
    <ignoredError sqref="Z17 AD17:AE17 AT17:AU17" unlockedFormula="1"/>
    <ignoredError sqref="CB3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MENUS!$F$3:$F$6</xm:f>
          </x14:formula1>
          <xm:sqref>M17:M20</xm:sqref>
        </x14:dataValidation>
        <x14:dataValidation type="list" allowBlank="1" showInputMessage="1" showErrorMessage="1">
          <x14:formula1>
            <xm:f>MENUS!$H$3:$H$10</xm:f>
          </x14:formula1>
          <xm:sqref>T17:T20</xm:sqref>
        </x14:dataValidation>
        <x14:dataValidation type="list" allowBlank="1" showInputMessage="1" showErrorMessage="1">
          <x14:formula1>
            <xm:f>'TABLAS DE CRITERIOS'!$F$5:$F$9</xm:f>
          </x14:formula1>
          <xm:sqref>AA17:AA20</xm:sqref>
        </x14:dataValidation>
        <x14:dataValidation type="list" allowBlank="1" showInputMessage="1" showErrorMessage="1">
          <x14:formula1>
            <xm:f>MENUS!$D$3:$D$18</xm:f>
          </x14:formula1>
          <xm:sqref>F17:F20</xm:sqref>
        </x14:dataValidation>
        <x14:dataValidation type="list" allowBlank="1" showInputMessage="1" showErrorMessage="1">
          <x14:formula1>
            <xm:f>MENUS!$B$3:$B$17</xm:f>
          </x14:formula1>
          <xm:sqref>C17:C20</xm:sqref>
        </x14:dataValidation>
        <x14:dataValidation type="list" allowBlank="1" showInputMessage="1" showErrorMessage="1">
          <x14:formula1>
            <xm:f>MENUS!$M$3:$M$4</xm:f>
          </x14:formula1>
          <xm:sqref>AK17:AK20</xm:sqref>
        </x14:dataValidation>
        <x14:dataValidation type="list" allowBlank="1" showInputMessage="1" showErrorMessage="1">
          <x14:formula1>
            <xm:f>MENUS!$O$3:$O$4</xm:f>
          </x14:formula1>
          <xm:sqref>AL17:AL20</xm:sqref>
        </x14:dataValidation>
        <x14:dataValidation type="list" allowBlank="1" showInputMessage="1" showErrorMessage="1">
          <x14:formula1>
            <xm:f>MENUS!$Q$3:$Q$4</xm:f>
          </x14:formula1>
          <xm:sqref>AN17:AN20</xm:sqref>
        </x14:dataValidation>
        <x14:dataValidation type="list" allowBlank="1" showInputMessage="1" showErrorMessage="1">
          <x14:formula1>
            <xm:f>MENUS!$S$3:$S$6</xm:f>
          </x14:formula1>
          <xm:sqref>AZ17:AZ20</xm:sqref>
        </x14:dataValidation>
        <x14:dataValidation type="list" allowBlank="1" showInputMessage="1" showErrorMessage="1">
          <x14:formula1>
            <xm:f>MENUS!$J$3:$J$7</xm:f>
          </x14:formula1>
          <xm:sqref>W17:W20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S17"/>
  <sheetViews>
    <sheetView workbookViewId="0">
      <selection activeCell="D8" sqref="D8"/>
    </sheetView>
  </sheetViews>
  <sheetFormatPr baseColWidth="10" defaultRowHeight="12" x14ac:dyDescent="0.25"/>
  <cols>
    <col min="1" max="1" width="2" style="1" customWidth="1"/>
    <col min="2" max="2" width="45.85546875" style="1" bestFit="1" customWidth="1"/>
    <col min="3" max="3" width="3.28515625" style="10" customWidth="1"/>
    <col min="4" max="4" width="45.85546875" style="1" bestFit="1" customWidth="1"/>
    <col min="5" max="5" width="3.7109375" style="10" customWidth="1"/>
    <col min="6" max="6" width="22.140625" style="1" bestFit="1" customWidth="1"/>
    <col min="7" max="7" width="3.7109375" style="1" customWidth="1"/>
    <col min="8" max="8" width="25.28515625" style="1" bestFit="1" customWidth="1"/>
    <col min="9" max="9" width="3" style="1" customWidth="1"/>
    <col min="10" max="10" width="11.28515625" style="1" bestFit="1" customWidth="1"/>
    <col min="11" max="11" width="5.5703125" style="1" customWidth="1"/>
    <col min="12" max="12" width="2.42578125" style="1" customWidth="1"/>
    <col min="13" max="13" width="14.5703125" style="1" bestFit="1" customWidth="1"/>
    <col min="14" max="14" width="2.85546875" style="1" customWidth="1"/>
    <col min="15" max="15" width="15.5703125" style="1" bestFit="1" customWidth="1"/>
    <col min="16" max="16" width="2.42578125" style="1" customWidth="1"/>
    <col min="17" max="17" width="17.140625" style="1" customWidth="1"/>
    <col min="18" max="18" width="1.85546875" style="1" customWidth="1"/>
    <col min="19" max="19" width="29.28515625" style="1" bestFit="1" customWidth="1"/>
    <col min="20" max="16384" width="11.42578125" style="1"/>
  </cols>
  <sheetData>
    <row r="2" spans="2:19" s="2" customFormat="1" ht="15" x14ac:dyDescent="0.25">
      <c r="B2" s="4" t="s">
        <v>6</v>
      </c>
      <c r="C2" s="7"/>
      <c r="D2" s="4" t="s">
        <v>22</v>
      </c>
      <c r="E2" s="7"/>
      <c r="F2" s="3" t="s">
        <v>44</v>
      </c>
      <c r="H2" s="11" t="s">
        <v>45</v>
      </c>
      <c r="J2" s="223" t="s">
        <v>50</v>
      </c>
      <c r="K2" s="223"/>
      <c r="M2" s="4" t="s">
        <v>79</v>
      </c>
      <c r="O2" s="4" t="s">
        <v>86</v>
      </c>
      <c r="Q2" s="4" t="s">
        <v>91</v>
      </c>
      <c r="S2" s="4" t="s">
        <v>102</v>
      </c>
    </row>
    <row r="3" spans="2:19" ht="15" x14ac:dyDescent="0.25">
      <c r="B3" s="5" t="s">
        <v>7</v>
      </c>
      <c r="C3" s="8"/>
      <c r="D3" s="5" t="s">
        <v>25</v>
      </c>
      <c r="E3" s="8"/>
      <c r="F3" s="1" t="s">
        <v>4</v>
      </c>
      <c r="H3" s="12" t="s">
        <v>37</v>
      </c>
      <c r="J3" s="12" t="s">
        <v>67</v>
      </c>
      <c r="K3" s="34">
        <v>1</v>
      </c>
      <c r="M3" s="12" t="s">
        <v>80</v>
      </c>
      <c r="O3" s="12" t="s">
        <v>87</v>
      </c>
      <c r="Q3" s="12" t="s">
        <v>92</v>
      </c>
      <c r="S3" s="12" t="s">
        <v>103</v>
      </c>
    </row>
    <row r="4" spans="2:19" ht="15" x14ac:dyDescent="0.25">
      <c r="B4" s="5" t="s">
        <v>8</v>
      </c>
      <c r="C4" s="8"/>
      <c r="D4" s="5" t="s">
        <v>23</v>
      </c>
      <c r="E4" s="8"/>
      <c r="F4" s="1" t="s">
        <v>5</v>
      </c>
      <c r="H4" s="12" t="s">
        <v>38</v>
      </c>
      <c r="J4" s="12" t="s">
        <v>68</v>
      </c>
      <c r="K4" s="34">
        <v>0.8</v>
      </c>
      <c r="M4" s="12" t="s">
        <v>81</v>
      </c>
      <c r="O4" s="12" t="s">
        <v>89</v>
      </c>
      <c r="Q4" s="12" t="s">
        <v>93</v>
      </c>
      <c r="S4" s="12" t="s">
        <v>104</v>
      </c>
    </row>
    <row r="5" spans="2:19" ht="15" x14ac:dyDescent="0.25">
      <c r="B5" s="5" t="s">
        <v>9</v>
      </c>
      <c r="C5" s="8"/>
      <c r="D5" s="5" t="s">
        <v>24</v>
      </c>
      <c r="E5" s="8"/>
      <c r="F5" s="1" t="s">
        <v>3</v>
      </c>
      <c r="H5" s="12" t="s">
        <v>39</v>
      </c>
      <c r="J5" s="12" t="s">
        <v>69</v>
      </c>
      <c r="K5" s="34">
        <v>0.6</v>
      </c>
      <c r="S5" s="12" t="s">
        <v>105</v>
      </c>
    </row>
    <row r="6" spans="2:19" ht="15" x14ac:dyDescent="0.25">
      <c r="B6" s="5" t="s">
        <v>10</v>
      </c>
      <c r="C6" s="8"/>
      <c r="D6" s="5" t="s">
        <v>26</v>
      </c>
      <c r="E6" s="8"/>
      <c r="H6" s="12" t="s">
        <v>40</v>
      </c>
      <c r="J6" s="17" t="s">
        <v>70</v>
      </c>
      <c r="K6" s="34">
        <v>0.4</v>
      </c>
      <c r="S6" s="12" t="s">
        <v>106</v>
      </c>
    </row>
    <row r="7" spans="2:19" ht="15" x14ac:dyDescent="0.25">
      <c r="B7" s="5" t="s">
        <v>11</v>
      </c>
      <c r="C7" s="8"/>
      <c r="D7" s="5" t="s">
        <v>26</v>
      </c>
      <c r="E7" s="8"/>
      <c r="H7" s="12" t="s">
        <v>41</v>
      </c>
      <c r="J7" s="17" t="s">
        <v>71</v>
      </c>
      <c r="K7" s="34">
        <v>0.2</v>
      </c>
    </row>
    <row r="8" spans="2:19" ht="15" x14ac:dyDescent="0.25">
      <c r="B8" s="5" t="s">
        <v>12</v>
      </c>
      <c r="C8" s="8"/>
      <c r="D8" s="5" t="s">
        <v>27</v>
      </c>
      <c r="E8" s="8"/>
      <c r="H8" s="12" t="s">
        <v>42</v>
      </c>
      <c r="J8" s="12"/>
    </row>
    <row r="9" spans="2:19" ht="15" x14ac:dyDescent="0.25">
      <c r="B9" s="5" t="s">
        <v>13</v>
      </c>
      <c r="C9" s="8"/>
      <c r="D9" s="5" t="s">
        <v>28</v>
      </c>
      <c r="E9" s="8"/>
      <c r="H9" s="12" t="s">
        <v>43</v>
      </c>
      <c r="J9" s="12"/>
    </row>
    <row r="10" spans="2:19" ht="15" x14ac:dyDescent="0.25">
      <c r="B10" s="5" t="s">
        <v>14</v>
      </c>
      <c r="C10" s="8"/>
      <c r="D10" s="5" t="s">
        <v>29</v>
      </c>
      <c r="E10" s="8"/>
    </row>
    <row r="11" spans="2:19" ht="15" x14ac:dyDescent="0.25">
      <c r="B11" s="5" t="s">
        <v>15</v>
      </c>
      <c r="C11" s="8"/>
      <c r="D11" s="5" t="s">
        <v>30</v>
      </c>
      <c r="E11" s="8"/>
    </row>
    <row r="12" spans="2:19" ht="15" x14ac:dyDescent="0.25">
      <c r="B12" s="5" t="s">
        <v>16</v>
      </c>
      <c r="C12" s="8"/>
      <c r="D12" s="5" t="s">
        <v>31</v>
      </c>
      <c r="E12" s="8"/>
    </row>
    <row r="13" spans="2:19" ht="15" x14ac:dyDescent="0.25">
      <c r="B13" s="5" t="s">
        <v>17</v>
      </c>
      <c r="C13" s="8"/>
      <c r="D13" s="5" t="s">
        <v>32</v>
      </c>
      <c r="E13" s="8"/>
    </row>
    <row r="14" spans="2:19" ht="15" x14ac:dyDescent="0.25">
      <c r="B14" s="5" t="s">
        <v>18</v>
      </c>
      <c r="C14" s="8"/>
      <c r="D14" s="5" t="s">
        <v>33</v>
      </c>
      <c r="E14" s="8"/>
    </row>
    <row r="15" spans="2:19" ht="15" x14ac:dyDescent="0.25">
      <c r="B15" s="6" t="s">
        <v>19</v>
      </c>
      <c r="C15" s="9"/>
      <c r="D15" s="6" t="s">
        <v>34</v>
      </c>
      <c r="E15" s="9"/>
    </row>
    <row r="16" spans="2:19" ht="15" x14ac:dyDescent="0.25">
      <c r="B16" s="6" t="s">
        <v>20</v>
      </c>
      <c r="C16" s="9"/>
      <c r="D16" s="6" t="s">
        <v>35</v>
      </c>
      <c r="E16" s="9"/>
    </row>
    <row r="17" spans="2:5" ht="15" x14ac:dyDescent="0.25">
      <c r="B17" s="6" t="s">
        <v>21</v>
      </c>
      <c r="C17" s="9"/>
      <c r="D17" s="6" t="s">
        <v>36</v>
      </c>
      <c r="E17" s="9"/>
    </row>
  </sheetData>
  <sheetProtection algorithmName="SHA-512" hashValue="vcwz2xyAzQTfHrP+llpuv4V+MCiWHY3nzTIMXWgDuEd/vRvf/RXvtakSO1cw99N8hkpAaP2vZ4Of74s855y6Bw==" saltValue="3hFYGbF62uqg/Nvcx49cDQ==" spinCount="100000" sheet="1" objects="1" scenarios="1"/>
  <mergeCells count="1">
    <mergeCell ref="J2:K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Z9"/>
  <sheetViews>
    <sheetView workbookViewId="0">
      <selection activeCell="D5" sqref="D5"/>
    </sheetView>
  </sheetViews>
  <sheetFormatPr baseColWidth="10" defaultColWidth="4.7109375" defaultRowHeight="15" x14ac:dyDescent="0.25"/>
  <cols>
    <col min="1" max="1" width="2.28515625" customWidth="1"/>
    <col min="2" max="2" width="57.85546875" customWidth="1"/>
    <col min="3" max="3" width="14.28515625" bestFit="1" customWidth="1"/>
    <col min="4" max="4" width="13.42578125" customWidth="1"/>
    <col min="5" max="5" width="2.7109375" customWidth="1"/>
    <col min="6" max="6" width="29.85546875" customWidth="1"/>
    <col min="7" max="7" width="58.140625" customWidth="1"/>
    <col min="8" max="8" width="16.28515625" bestFit="1" customWidth="1"/>
  </cols>
  <sheetData>
    <row r="1" spans="2:26" s="16" customFormat="1" ht="11.25" customHeight="1" x14ac:dyDescent="0.25"/>
    <row r="2" spans="2:26" x14ac:dyDescent="0.25">
      <c r="B2" s="224" t="s">
        <v>48</v>
      </c>
      <c r="C2" s="224"/>
      <c r="D2" s="224"/>
      <c r="F2" s="224" t="s">
        <v>58</v>
      </c>
      <c r="G2" s="224"/>
      <c r="H2" s="22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2:26" x14ac:dyDescent="0.25">
      <c r="B3" s="13"/>
      <c r="C3" s="13"/>
      <c r="D3" s="13"/>
      <c r="F3" s="15"/>
      <c r="G3" s="15"/>
      <c r="H3" s="15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2:26" ht="34.5" customHeight="1" x14ac:dyDescent="0.25">
      <c r="B4" s="53" t="s">
        <v>49</v>
      </c>
      <c r="C4" s="53" t="s">
        <v>50</v>
      </c>
      <c r="D4" s="53" t="s">
        <v>56</v>
      </c>
      <c r="F4" s="63" t="s">
        <v>59</v>
      </c>
      <c r="G4" s="63" t="s">
        <v>60</v>
      </c>
      <c r="H4" s="65" t="s">
        <v>56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2:26" ht="50.1" customHeight="1" x14ac:dyDescent="0.25">
      <c r="B5" s="54" t="s">
        <v>122</v>
      </c>
      <c r="C5" s="55" t="s">
        <v>51</v>
      </c>
      <c r="D5" s="56">
        <v>0.2</v>
      </c>
      <c r="F5" s="64" t="s">
        <v>61</v>
      </c>
      <c r="G5" s="64" t="s">
        <v>192</v>
      </c>
      <c r="H5" s="66">
        <v>0.2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2:26" ht="50.1" customHeight="1" x14ac:dyDescent="0.25">
      <c r="B6" s="57" t="s">
        <v>123</v>
      </c>
      <c r="C6" s="58" t="s">
        <v>52</v>
      </c>
      <c r="D6" s="56">
        <v>0.4</v>
      </c>
      <c r="F6" s="64" t="s">
        <v>62</v>
      </c>
      <c r="G6" s="64" t="s">
        <v>193</v>
      </c>
      <c r="H6" s="67">
        <v>0.4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2:26" ht="50.1" customHeight="1" x14ac:dyDescent="0.25">
      <c r="B7" s="57" t="s">
        <v>124</v>
      </c>
      <c r="C7" s="59" t="s">
        <v>53</v>
      </c>
      <c r="D7" s="56">
        <v>0.6</v>
      </c>
      <c r="F7" s="64" t="s">
        <v>63</v>
      </c>
      <c r="G7" s="64" t="s">
        <v>194</v>
      </c>
      <c r="H7" s="68">
        <v>0.6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2:26" ht="50.1" customHeight="1" x14ac:dyDescent="0.25">
      <c r="B8" s="57" t="s">
        <v>125</v>
      </c>
      <c r="C8" s="60" t="s">
        <v>54</v>
      </c>
      <c r="D8" s="56">
        <v>0.8</v>
      </c>
      <c r="F8" s="64" t="s">
        <v>64</v>
      </c>
      <c r="G8" s="64" t="s">
        <v>195</v>
      </c>
      <c r="H8" s="69">
        <v>0.8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2:26" ht="50.1" customHeight="1" x14ac:dyDescent="0.25">
      <c r="B9" s="61" t="s">
        <v>126</v>
      </c>
      <c r="C9" s="62" t="s">
        <v>55</v>
      </c>
      <c r="D9" s="56">
        <v>1</v>
      </c>
      <c r="F9" s="64" t="s">
        <v>65</v>
      </c>
      <c r="G9" s="64" t="s">
        <v>196</v>
      </c>
      <c r="H9" s="70">
        <v>1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</sheetData>
  <sheetProtection algorithmName="SHA-512" hashValue="arDySPLOppWDGLmaka38HYU551O6VTGf8bxUZRc9qzvQQLFa3euDL+ZTWVeVM6itGN31BtTh5bstV5X+5FV9vA==" saltValue="73mRTxsCKsE9T4HfnXPkYA==" spinCount="100000" sheet="1" objects="1" scenarios="1"/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V37"/>
  <sheetViews>
    <sheetView workbookViewId="0">
      <selection activeCell="P18" sqref="P18"/>
    </sheetView>
  </sheetViews>
  <sheetFormatPr baseColWidth="10" defaultRowHeight="15" x14ac:dyDescent="0.25"/>
  <cols>
    <col min="1" max="1" width="1.5703125" customWidth="1"/>
    <col min="2" max="2" width="3.5703125" customWidth="1"/>
    <col min="3" max="3" width="4.140625" customWidth="1"/>
    <col min="5" max="9" width="20.7109375" customWidth="1"/>
    <col min="10" max="10" width="2.28515625" customWidth="1"/>
    <col min="12" max="12" width="11.42578125" style="35"/>
    <col min="13" max="15" width="11.7109375" customWidth="1"/>
  </cols>
  <sheetData>
    <row r="2" spans="2:15" ht="21" x14ac:dyDescent="0.25">
      <c r="B2" s="226" t="s">
        <v>172</v>
      </c>
      <c r="C2" s="226"/>
      <c r="D2" s="226"/>
      <c r="E2" s="226"/>
      <c r="F2" s="226"/>
      <c r="G2" s="226"/>
      <c r="H2" s="226"/>
      <c r="I2" s="226"/>
      <c r="J2" s="226"/>
      <c r="K2" s="226"/>
    </row>
    <row r="3" spans="2:15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2:15" ht="39.950000000000003" customHeight="1" x14ac:dyDescent="0.25">
      <c r="B4" s="227" t="s">
        <v>83</v>
      </c>
      <c r="C4" s="24"/>
      <c r="D4" s="18" t="s">
        <v>55</v>
      </c>
      <c r="E4" s="26" t="str">
        <f>+$D$4&amp;E9</f>
        <v>Muy AltaLeve</v>
      </c>
      <c r="F4" s="26" t="str">
        <f t="shared" ref="F4:I4" si="0">+$D$4&amp;F9</f>
        <v>Muy AltaMenor</v>
      </c>
      <c r="G4" s="26" t="str">
        <f t="shared" si="0"/>
        <v>Muy AltaModerado</v>
      </c>
      <c r="H4" s="26" t="str">
        <f t="shared" si="0"/>
        <v>Muy AltaMayor</v>
      </c>
      <c r="I4" s="27" t="str">
        <f t="shared" si="0"/>
        <v>Muy AltaCatastrófica</v>
      </c>
      <c r="J4" s="20"/>
      <c r="K4" s="31" t="s">
        <v>72</v>
      </c>
    </row>
    <row r="5" spans="2:15" ht="39.950000000000003" customHeight="1" x14ac:dyDescent="0.25">
      <c r="B5" s="227"/>
      <c r="C5" s="24"/>
      <c r="D5" s="18" t="s">
        <v>54</v>
      </c>
      <c r="E5" s="28" t="str">
        <f>+$D$5&amp;E9</f>
        <v>AltaLeve</v>
      </c>
      <c r="F5" s="28" t="str">
        <f t="shared" ref="F5:I5" si="1">+$D$5&amp;F9</f>
        <v>AltaMenor</v>
      </c>
      <c r="G5" s="26" t="str">
        <f t="shared" si="1"/>
        <v>AltaModerado</v>
      </c>
      <c r="H5" s="26" t="str">
        <f t="shared" si="1"/>
        <v>AltaMayor</v>
      </c>
      <c r="I5" s="27" t="str">
        <f t="shared" si="1"/>
        <v>AltaCatastrófica</v>
      </c>
      <c r="J5" s="20"/>
      <c r="K5" s="23" t="s">
        <v>168</v>
      </c>
      <c r="L5" s="19">
        <v>4</v>
      </c>
    </row>
    <row r="6" spans="2:15" ht="39.950000000000003" customHeight="1" x14ac:dyDescent="0.25">
      <c r="B6" s="227"/>
      <c r="C6" s="24"/>
      <c r="D6" s="18" t="s">
        <v>53</v>
      </c>
      <c r="E6" s="28" t="str">
        <f>+$D$6&amp;E9</f>
        <v>MediaLeve</v>
      </c>
      <c r="F6" s="28" t="str">
        <f t="shared" ref="F6:I6" si="2">+$D$6&amp;F9</f>
        <v>MediaMenor</v>
      </c>
      <c r="G6" s="28" t="str">
        <f t="shared" si="2"/>
        <v>MediaModerado</v>
      </c>
      <c r="H6" s="26" t="str">
        <f t="shared" si="2"/>
        <v>MediaMayor</v>
      </c>
      <c r="I6" s="27" t="str">
        <f t="shared" si="2"/>
        <v>MediaCatastrófica</v>
      </c>
      <c r="J6" s="20"/>
      <c r="K6" s="25" t="s">
        <v>54</v>
      </c>
      <c r="L6" s="19">
        <v>3</v>
      </c>
    </row>
    <row r="7" spans="2:15" ht="39.950000000000003" customHeight="1" x14ac:dyDescent="0.25">
      <c r="B7" s="227"/>
      <c r="C7" s="24"/>
      <c r="D7" s="18" t="s">
        <v>52</v>
      </c>
      <c r="E7" s="29" t="str">
        <f>+$D$7&amp;E9</f>
        <v>BajaLeve</v>
      </c>
      <c r="F7" s="28" t="str">
        <f t="shared" ref="F7:I7" si="3">+$D$7&amp;F9</f>
        <v>BajaMenor</v>
      </c>
      <c r="G7" s="30" t="str">
        <f t="shared" si="3"/>
        <v>BajaModerado</v>
      </c>
      <c r="H7" s="26" t="str">
        <f t="shared" si="3"/>
        <v>BajaMayor</v>
      </c>
      <c r="I7" s="27" t="str">
        <f t="shared" si="3"/>
        <v>BajaCatastrófica</v>
      </c>
      <c r="J7" s="20"/>
      <c r="K7" s="21" t="s">
        <v>169</v>
      </c>
      <c r="L7" s="19">
        <v>2</v>
      </c>
    </row>
    <row r="8" spans="2:15" ht="39.950000000000003" customHeight="1" x14ac:dyDescent="0.25">
      <c r="B8" s="227"/>
      <c r="C8" s="24"/>
      <c r="D8" s="18" t="s">
        <v>51</v>
      </c>
      <c r="E8" s="29" t="str">
        <f>+$D$8&amp;E9</f>
        <v>Muy BajaLeve</v>
      </c>
      <c r="F8" s="29" t="str">
        <f t="shared" ref="F8:I8" si="4">+$D$8&amp;F9</f>
        <v>Muy BajaMenor</v>
      </c>
      <c r="G8" s="30" t="str">
        <f t="shared" si="4"/>
        <v>Muy BajaModerado</v>
      </c>
      <c r="H8" s="26" t="str">
        <f t="shared" si="4"/>
        <v>Muy BajaMayor</v>
      </c>
      <c r="I8" s="27" t="str">
        <f t="shared" si="4"/>
        <v>Muy BajaCatastrófica</v>
      </c>
      <c r="J8" s="20"/>
      <c r="K8" s="22" t="s">
        <v>52</v>
      </c>
      <c r="L8" s="19">
        <v>1</v>
      </c>
    </row>
    <row r="9" spans="2:15" ht="21" customHeight="1" x14ac:dyDescent="0.25">
      <c r="B9" s="19"/>
      <c r="C9" s="19"/>
      <c r="D9" s="19"/>
      <c r="E9" s="18" t="s">
        <v>129</v>
      </c>
      <c r="F9" s="18" t="s">
        <v>130</v>
      </c>
      <c r="G9" s="18" t="s">
        <v>73</v>
      </c>
      <c r="H9" s="18" t="s">
        <v>131</v>
      </c>
      <c r="I9" s="18" t="s">
        <v>167</v>
      </c>
      <c r="J9" s="19"/>
      <c r="K9" s="19"/>
    </row>
    <row r="10" spans="2:15" x14ac:dyDescent="0.25">
      <c r="B10" s="19"/>
      <c r="C10" s="19"/>
      <c r="D10" s="19"/>
      <c r="E10" s="228" t="s">
        <v>82</v>
      </c>
      <c r="F10" s="228"/>
      <c r="G10" s="228"/>
      <c r="H10" s="228"/>
      <c r="I10" s="228"/>
      <c r="J10" s="19"/>
      <c r="K10" s="19"/>
    </row>
    <row r="11" spans="2:15" x14ac:dyDescent="0.25">
      <c r="B11" s="20"/>
      <c r="C11" s="20"/>
      <c r="D11" s="19"/>
      <c r="E11" s="20"/>
      <c r="F11" s="20"/>
      <c r="G11" s="20"/>
      <c r="H11" s="20"/>
      <c r="I11" s="20"/>
      <c r="J11" s="20"/>
      <c r="K11" s="20"/>
    </row>
    <row r="12" spans="2:15" x14ac:dyDescent="0.25">
      <c r="B12" s="20"/>
      <c r="C12" s="20"/>
      <c r="D12" s="19"/>
      <c r="E12" s="20"/>
      <c r="F12" s="20"/>
      <c r="G12" s="20"/>
      <c r="H12" s="20"/>
      <c r="I12" s="20"/>
      <c r="J12" s="20"/>
      <c r="K12" s="20"/>
      <c r="M12" s="44" t="s">
        <v>171</v>
      </c>
      <c r="N12" s="44" t="s">
        <v>164</v>
      </c>
      <c r="O12" s="44" t="s">
        <v>170</v>
      </c>
    </row>
    <row r="13" spans="2:15" x14ac:dyDescent="0.25">
      <c r="D13" s="225" t="s">
        <v>165</v>
      </c>
      <c r="E13" s="225"/>
      <c r="F13" s="225"/>
      <c r="G13" s="225"/>
      <c r="H13" s="225"/>
      <c r="M13" s="44" t="s">
        <v>187</v>
      </c>
      <c r="N13" s="52">
        <v>3</v>
      </c>
      <c r="O13" s="52">
        <v>2</v>
      </c>
    </row>
    <row r="14" spans="2:15" x14ac:dyDescent="0.25">
      <c r="D14" s="40" t="s">
        <v>163</v>
      </c>
      <c r="E14" s="40" t="s">
        <v>127</v>
      </c>
      <c r="F14" s="40" t="s">
        <v>82</v>
      </c>
      <c r="G14" s="40" t="s">
        <v>128</v>
      </c>
      <c r="H14" s="40" t="s">
        <v>164</v>
      </c>
      <c r="I14" s="43" t="s">
        <v>164</v>
      </c>
      <c r="K14" s="44"/>
      <c r="M14" s="44" t="s">
        <v>188</v>
      </c>
      <c r="N14" s="52">
        <v>2</v>
      </c>
      <c r="O14" s="52">
        <v>3</v>
      </c>
    </row>
    <row r="15" spans="2:15" x14ac:dyDescent="0.25">
      <c r="D15" s="39" t="s">
        <v>159</v>
      </c>
      <c r="E15" s="39" t="str">
        <f>FORMATO!Y17</f>
        <v>Media</v>
      </c>
      <c r="F15" s="39" t="str">
        <f>FORMATO!AC17</f>
        <v>Leve</v>
      </c>
      <c r="G15" s="39" t="str">
        <f>+E15&amp;F15</f>
        <v>MediaLeve</v>
      </c>
      <c r="H15" s="42" t="str">
        <f>VLOOKUP(G15,'BD ID COLOR N'!$B$2:$C$27,2,0)</f>
        <v>Moderada</v>
      </c>
      <c r="I15" s="35" t="str">
        <f>IF(H15=$K$8,"1",IF(H15=$K$7,"2",IF(H15=$K$6,"3","4")))</f>
        <v>2</v>
      </c>
      <c r="K15" s="44"/>
      <c r="M15" s="44" t="s">
        <v>189</v>
      </c>
      <c r="N15" s="52">
        <v>2</v>
      </c>
      <c r="O15" s="52">
        <v>2</v>
      </c>
    </row>
    <row r="16" spans="2:15" x14ac:dyDescent="0.25">
      <c r="D16" s="39" t="s">
        <v>160</v>
      </c>
      <c r="E16" s="39" t="str">
        <f>FORMATO!Y18</f>
        <v>Alta</v>
      </c>
      <c r="F16" s="39" t="str">
        <f>FORMATO!AC18</f>
        <v>Leve</v>
      </c>
      <c r="G16" s="39" t="str">
        <f t="shared" ref="G16:G18" si="5">+E16&amp;F16</f>
        <v>AltaLeve</v>
      </c>
      <c r="H16" s="42" t="str">
        <f>VLOOKUP(G16,'BD ID COLOR N'!$B$2:$C$27,2,0)</f>
        <v>Moderada</v>
      </c>
      <c r="I16" s="35" t="str">
        <f t="shared" ref="I16:I18" si="6">IF(H16=$K$8,"1",IF(H16=$K$7,"2",IF(H16=$K$6,"3","4")))</f>
        <v>2</v>
      </c>
      <c r="K16" s="44"/>
      <c r="M16" s="44" t="s">
        <v>190</v>
      </c>
      <c r="N16" s="52">
        <v>2</v>
      </c>
      <c r="O16" s="52">
        <v>3</v>
      </c>
    </row>
    <row r="17" spans="4:22" x14ac:dyDescent="0.25">
      <c r="D17" s="39" t="s">
        <v>161</v>
      </c>
      <c r="E17" s="39" t="str">
        <f>FORMATO!Y19</f>
        <v>Media</v>
      </c>
      <c r="F17" s="39" t="str">
        <f>FORMATO!AC19</f>
        <v>Leve</v>
      </c>
      <c r="G17" s="39" t="str">
        <f t="shared" si="5"/>
        <v>MediaLeve</v>
      </c>
      <c r="H17" s="42" t="str">
        <f>VLOOKUP(G17,'BD ID COLOR N'!$B$2:$C$27,2,0)</f>
        <v>Moderada</v>
      </c>
      <c r="I17" s="35" t="str">
        <f t="shared" si="6"/>
        <v>2</v>
      </c>
      <c r="K17" s="44"/>
      <c r="M17" s="44"/>
      <c r="N17" s="52"/>
      <c r="O17" s="52"/>
    </row>
    <row r="18" spans="4:22" x14ac:dyDescent="0.25">
      <c r="D18" s="39" t="s">
        <v>162</v>
      </c>
      <c r="E18" s="39" t="str">
        <f>FORMATO!Y20</f>
        <v>Alta</v>
      </c>
      <c r="F18" s="39" t="str">
        <f>FORMATO!AC20</f>
        <v>Leve</v>
      </c>
      <c r="G18" s="39" t="str">
        <f t="shared" si="5"/>
        <v>AltaLeve</v>
      </c>
      <c r="H18" s="42" t="str">
        <f>VLOOKUP(G18,'BD ID COLOR N'!$B$2:$C$27,2,0)</f>
        <v>Moderada</v>
      </c>
      <c r="I18" s="35" t="str">
        <f t="shared" si="6"/>
        <v>2</v>
      </c>
      <c r="K18" s="44"/>
      <c r="M18" s="44"/>
      <c r="N18" s="52"/>
      <c r="O18" s="52"/>
    </row>
    <row r="19" spans="4:22" x14ac:dyDescent="0.25">
      <c r="E19" s="19"/>
      <c r="F19" s="19"/>
      <c r="G19" s="19"/>
      <c r="H19" s="19"/>
      <c r="K19" s="44"/>
      <c r="M19" s="44"/>
      <c r="N19" s="52"/>
      <c r="O19" s="52"/>
    </row>
    <row r="20" spans="4:22" x14ac:dyDescent="0.25">
      <c r="D20" s="225" t="s">
        <v>166</v>
      </c>
      <c r="E20" s="225"/>
      <c r="F20" s="225"/>
      <c r="G20" s="225"/>
      <c r="H20" s="225"/>
      <c r="K20" s="44"/>
      <c r="M20" s="44"/>
      <c r="N20" s="52"/>
      <c r="O20" s="52"/>
    </row>
    <row r="21" spans="4:22" x14ac:dyDescent="0.25">
      <c r="D21" s="40" t="s">
        <v>163</v>
      </c>
      <c r="E21" s="40" t="s">
        <v>127</v>
      </c>
      <c r="F21" s="40" t="s">
        <v>82</v>
      </c>
      <c r="G21" s="40" t="s">
        <v>128</v>
      </c>
      <c r="H21" s="40" t="s">
        <v>170</v>
      </c>
      <c r="I21" s="43" t="s">
        <v>170</v>
      </c>
      <c r="K21" s="44"/>
      <c r="M21" s="44"/>
      <c r="N21" s="52"/>
      <c r="O21" s="52"/>
    </row>
    <row r="22" spans="4:22" x14ac:dyDescent="0.25">
      <c r="D22" s="39" t="s">
        <v>159</v>
      </c>
      <c r="E22" s="41" t="str">
        <f>FORMATO!AT17</f>
        <v>Baja</v>
      </c>
      <c r="F22" s="39" t="str">
        <f>FORMATO!AV17</f>
        <v>Leve</v>
      </c>
      <c r="G22" s="39" t="str">
        <f>+E22&amp;F22</f>
        <v>BajaLeve</v>
      </c>
      <c r="H22" s="42" t="str">
        <f>VLOOKUP(G22,'BD ID COLOR N'!$B$3:$C$27,2,0)</f>
        <v>Baja</v>
      </c>
      <c r="I22" s="19" t="str">
        <f>IF(H22=$K$8,"1",IF(H22=$K$7,"2",IF(H22=$K$6,"3","4")))</f>
        <v>1</v>
      </c>
      <c r="K22" s="44"/>
      <c r="M22" s="44"/>
      <c r="N22" s="52"/>
      <c r="O22" s="52"/>
    </row>
    <row r="23" spans="4:22" x14ac:dyDescent="0.25">
      <c r="D23" s="39" t="s">
        <v>160</v>
      </c>
      <c r="E23" s="41" t="str">
        <f>FORMATO!AT18</f>
        <v>Media</v>
      </c>
      <c r="F23" s="39" t="str">
        <f>FORMATO!AV18</f>
        <v>Leve</v>
      </c>
      <c r="G23" s="39" t="str">
        <f t="shared" ref="G23:G25" si="7">+E23&amp;F23</f>
        <v>MediaLeve</v>
      </c>
      <c r="H23" s="42" t="str">
        <f>VLOOKUP(G23,'BD ID COLOR N'!$B$3:$C$27,2,0)</f>
        <v>Moderada</v>
      </c>
      <c r="I23" s="19" t="str">
        <f t="shared" ref="I23:I25" si="8">IF(H23=$K$8,"1",IF(H23=$K$7,"2",IF(H23=$K$6,"3","4")))</f>
        <v>2</v>
      </c>
      <c r="K23" s="44"/>
      <c r="M23" s="44"/>
      <c r="N23" s="44"/>
      <c r="O23" s="44"/>
    </row>
    <row r="24" spans="4:22" x14ac:dyDescent="0.25">
      <c r="D24" s="39" t="s">
        <v>161</v>
      </c>
      <c r="E24" s="41" t="str">
        <f>FORMATO!AT19</f>
        <v>Baja</v>
      </c>
      <c r="F24" s="39" t="str">
        <f>FORMATO!AV19</f>
        <v>Leve</v>
      </c>
      <c r="G24" s="39" t="str">
        <f t="shared" si="7"/>
        <v>BajaLeve</v>
      </c>
      <c r="H24" s="42" t="str">
        <f>VLOOKUP(G24,'BD ID COLOR N'!$B$3:$C$27,2,0)</f>
        <v>Baja</v>
      </c>
      <c r="I24" s="19" t="str">
        <f t="shared" si="8"/>
        <v>1</v>
      </c>
      <c r="K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4:22" x14ac:dyDescent="0.25">
      <c r="D25" s="39" t="s">
        <v>162</v>
      </c>
      <c r="E25" s="41" t="str">
        <f>FORMATO!AT20</f>
        <v>Media</v>
      </c>
      <c r="F25" s="39" t="str">
        <f>FORMATO!AV20</f>
        <v>Leve</v>
      </c>
      <c r="G25" s="39" t="str">
        <f t="shared" si="7"/>
        <v>MediaLeve</v>
      </c>
      <c r="H25" s="42" t="str">
        <f>VLOOKUP(G25,'BD ID COLOR N'!$B$3:$C$27,2,0)</f>
        <v>Moderada</v>
      </c>
      <c r="I25" s="19" t="str">
        <f t="shared" si="8"/>
        <v>2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4:22" x14ac:dyDescent="0.25"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4:22" x14ac:dyDescent="0.25">
      <c r="K27" s="44"/>
    </row>
    <row r="28" spans="4:22" x14ac:dyDescent="0.25">
      <c r="K28" s="44"/>
    </row>
    <row r="29" spans="4:22" x14ac:dyDescent="0.25">
      <c r="K29" s="44"/>
    </row>
    <row r="30" spans="4:22" x14ac:dyDescent="0.25">
      <c r="K30" s="44"/>
    </row>
    <row r="31" spans="4:22" x14ac:dyDescent="0.25">
      <c r="K31" s="44"/>
    </row>
    <row r="32" spans="4:22" x14ac:dyDescent="0.25">
      <c r="K32" s="44"/>
    </row>
    <row r="33" spans="11:11" x14ac:dyDescent="0.25">
      <c r="K33" s="44"/>
    </row>
    <row r="34" spans="11:11" x14ac:dyDescent="0.25">
      <c r="K34" s="44"/>
    </row>
    <row r="35" spans="11:11" x14ac:dyDescent="0.25">
      <c r="K35" s="44"/>
    </row>
    <row r="36" spans="11:11" x14ac:dyDescent="0.25">
      <c r="K36" s="44"/>
    </row>
    <row r="37" spans="11:11" x14ac:dyDescent="0.25">
      <c r="K37" s="44"/>
    </row>
  </sheetData>
  <sheetProtection algorithmName="SHA-512" hashValue="2VMeM/IFBPh2X/WIUHWGEvPfzZDGYnh4BIDd2YnB98vSSTXDjmXFDTJfjS7PEne7j40PtJpetyhb2UAeQMpn3A==" saltValue="9C/rLnIcIUGBuJyrV/Z68g==" spinCount="100000" sheet="1" objects="1" scenarios="1"/>
  <dataConsolidate/>
  <mergeCells count="5">
    <mergeCell ref="D20:H20"/>
    <mergeCell ref="B2:K2"/>
    <mergeCell ref="B4:B8"/>
    <mergeCell ref="E10:I10"/>
    <mergeCell ref="D13:H13"/>
  </mergeCells>
  <conditionalFormatting sqref="H15:H18">
    <cfRule type="cellIs" dxfId="7" priority="9" operator="equal">
      <formula>"Baja"</formula>
    </cfRule>
    <cfRule type="cellIs" dxfId="6" priority="10" operator="equal">
      <formula>"Moderada"</formula>
    </cfRule>
    <cfRule type="cellIs" dxfId="5" priority="11" operator="equal">
      <formula>"Alta"</formula>
    </cfRule>
    <cfRule type="cellIs" dxfId="4" priority="12" operator="equal">
      <formula>"Extrema"</formula>
    </cfRule>
  </conditionalFormatting>
  <conditionalFormatting sqref="H22:H25">
    <cfRule type="cellIs" dxfId="3" priority="5" operator="equal">
      <formula>"Baja"</formula>
    </cfRule>
    <cfRule type="cellIs" dxfId="2" priority="6" operator="equal">
      <formula>"Moderada"</formula>
    </cfRule>
    <cfRule type="cellIs" dxfId="1" priority="7" operator="equal">
      <formula>"Alta"</formula>
    </cfRule>
    <cfRule type="cellIs" dxfId="0" priority="8" operator="equal">
      <formula>"Extrema"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C27"/>
  <sheetViews>
    <sheetView workbookViewId="0">
      <selection activeCell="C7" sqref="C7"/>
    </sheetView>
  </sheetViews>
  <sheetFormatPr baseColWidth="10" defaultRowHeight="15" x14ac:dyDescent="0.25"/>
  <cols>
    <col min="1" max="1" width="2.140625" customWidth="1"/>
    <col min="2" max="4" width="20.7109375" customWidth="1"/>
  </cols>
  <sheetData>
    <row r="2" spans="2:3" s="37" customFormat="1" x14ac:dyDescent="0.25">
      <c r="B2" s="37" t="s">
        <v>157</v>
      </c>
      <c r="C2" s="36" t="s">
        <v>158</v>
      </c>
    </row>
    <row r="3" spans="2:3" x14ac:dyDescent="0.25">
      <c r="B3" s="38" t="s">
        <v>132</v>
      </c>
      <c r="C3" s="25" t="s">
        <v>54</v>
      </c>
    </row>
    <row r="4" spans="2:3" x14ac:dyDescent="0.25">
      <c r="B4" s="38" t="s">
        <v>133</v>
      </c>
      <c r="C4" s="25" t="s">
        <v>54</v>
      </c>
    </row>
    <row r="5" spans="2:3" x14ac:dyDescent="0.25">
      <c r="B5" s="38" t="s">
        <v>134</v>
      </c>
      <c r="C5" s="25" t="s">
        <v>54</v>
      </c>
    </row>
    <row r="6" spans="2:3" x14ac:dyDescent="0.25">
      <c r="B6" s="38" t="s">
        <v>135</v>
      </c>
      <c r="C6" s="25" t="s">
        <v>54</v>
      </c>
    </row>
    <row r="7" spans="2:3" x14ac:dyDescent="0.25">
      <c r="B7" s="38" t="s">
        <v>136</v>
      </c>
      <c r="C7" s="23" t="s">
        <v>168</v>
      </c>
    </row>
    <row r="8" spans="2:3" x14ac:dyDescent="0.25">
      <c r="B8" s="38" t="s">
        <v>137</v>
      </c>
      <c r="C8" s="21" t="s">
        <v>169</v>
      </c>
    </row>
    <row r="9" spans="2:3" x14ac:dyDescent="0.25">
      <c r="B9" s="38" t="s">
        <v>138</v>
      </c>
      <c r="C9" s="21" t="s">
        <v>169</v>
      </c>
    </row>
    <row r="10" spans="2:3" x14ac:dyDescent="0.25">
      <c r="B10" s="38" t="s">
        <v>139</v>
      </c>
      <c r="C10" s="25" t="s">
        <v>54</v>
      </c>
    </row>
    <row r="11" spans="2:3" x14ac:dyDescent="0.25">
      <c r="B11" s="38" t="s">
        <v>140</v>
      </c>
      <c r="C11" s="25" t="s">
        <v>54</v>
      </c>
    </row>
    <row r="12" spans="2:3" x14ac:dyDescent="0.25">
      <c r="B12" s="38" t="s">
        <v>141</v>
      </c>
      <c r="C12" s="23" t="s">
        <v>168</v>
      </c>
    </row>
    <row r="13" spans="2:3" x14ac:dyDescent="0.25">
      <c r="B13" s="38" t="s">
        <v>142</v>
      </c>
      <c r="C13" s="21" t="s">
        <v>169</v>
      </c>
    </row>
    <row r="14" spans="2:3" x14ac:dyDescent="0.25">
      <c r="B14" s="38" t="s">
        <v>143</v>
      </c>
      <c r="C14" s="21" t="s">
        <v>169</v>
      </c>
    </row>
    <row r="15" spans="2:3" x14ac:dyDescent="0.25">
      <c r="B15" s="38" t="s">
        <v>144</v>
      </c>
      <c r="C15" s="21" t="s">
        <v>169</v>
      </c>
    </row>
    <row r="16" spans="2:3" x14ac:dyDescent="0.25">
      <c r="B16" s="38" t="s">
        <v>145</v>
      </c>
      <c r="C16" s="25" t="s">
        <v>54</v>
      </c>
    </row>
    <row r="17" spans="2:3" x14ac:dyDescent="0.25">
      <c r="B17" s="38" t="s">
        <v>146</v>
      </c>
      <c r="C17" s="23" t="s">
        <v>168</v>
      </c>
    </row>
    <row r="18" spans="2:3" x14ac:dyDescent="0.25">
      <c r="B18" s="38" t="s">
        <v>147</v>
      </c>
      <c r="C18" s="22" t="s">
        <v>52</v>
      </c>
    </row>
    <row r="19" spans="2:3" x14ac:dyDescent="0.25">
      <c r="B19" s="38" t="s">
        <v>148</v>
      </c>
      <c r="C19" s="21" t="s">
        <v>169</v>
      </c>
    </row>
    <row r="20" spans="2:3" x14ac:dyDescent="0.25">
      <c r="B20" s="38" t="s">
        <v>149</v>
      </c>
      <c r="C20" s="21" t="s">
        <v>169</v>
      </c>
    </row>
    <row r="21" spans="2:3" x14ac:dyDescent="0.25">
      <c r="B21" s="38" t="s">
        <v>150</v>
      </c>
      <c r="C21" s="25" t="s">
        <v>54</v>
      </c>
    </row>
    <row r="22" spans="2:3" x14ac:dyDescent="0.25">
      <c r="B22" s="38" t="s">
        <v>151</v>
      </c>
      <c r="C22" s="23" t="s">
        <v>168</v>
      </c>
    </row>
    <row r="23" spans="2:3" x14ac:dyDescent="0.25">
      <c r="B23" s="38" t="s">
        <v>152</v>
      </c>
      <c r="C23" s="22" t="s">
        <v>52</v>
      </c>
    </row>
    <row r="24" spans="2:3" x14ac:dyDescent="0.25">
      <c r="B24" s="38" t="s">
        <v>153</v>
      </c>
      <c r="C24" s="22" t="s">
        <v>52</v>
      </c>
    </row>
    <row r="25" spans="2:3" x14ac:dyDescent="0.25">
      <c r="B25" s="38" t="s">
        <v>154</v>
      </c>
      <c r="C25" s="21" t="s">
        <v>169</v>
      </c>
    </row>
    <row r="26" spans="2:3" x14ac:dyDescent="0.25">
      <c r="B26" s="38" t="s">
        <v>155</v>
      </c>
      <c r="C26" s="25" t="s">
        <v>54</v>
      </c>
    </row>
    <row r="27" spans="2:3" x14ac:dyDescent="0.25">
      <c r="B27" s="38" t="s">
        <v>156</v>
      </c>
      <c r="C27" s="23" t="s">
        <v>168</v>
      </c>
    </row>
  </sheetData>
  <sheetProtection algorithmName="SHA-512" hashValue="d/8d+S38HT7vECW6oJPoib7XBc4GiOkb6NhXxnEykr61fySzzAwI4N4p78JBGdJUxlAUGFjrb+CuSszHPZpyhQ==" saltValue="VbuSNHJOoLS21ZOWJALlzg==" spinCount="100000" sheet="1" objects="1" scenarios="1"/>
  <autoFilter ref="B2:D2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CONTROL DE ACTUALIZACION</vt:lpstr>
      <vt:lpstr>FORMATO</vt:lpstr>
      <vt:lpstr>MENUS</vt:lpstr>
      <vt:lpstr>TABLAS DE CRITERIOS</vt:lpstr>
      <vt:lpstr>MAPA NUEVO</vt:lpstr>
      <vt:lpstr>BD ID COLOR N</vt:lpstr>
      <vt:lpstr>IMPACTON</vt:lpstr>
      <vt:lpstr>PROBABILIDADN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ufps</dc:creator>
  <cp:lastModifiedBy>ufps</cp:lastModifiedBy>
  <cp:lastPrinted>2023-06-02T15:14:58Z</cp:lastPrinted>
  <dcterms:created xsi:type="dcterms:W3CDTF">2022-03-17T15:47:21Z</dcterms:created>
  <dcterms:modified xsi:type="dcterms:W3CDTF">2023-08-30T15:56:18Z</dcterms:modified>
</cp:coreProperties>
</file>