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2435"/>
  </bookViews>
  <sheets>
    <sheet name="CONTROL DE ACTUALIZACION" sheetId="16" r:id="rId1"/>
    <sheet name="FORMATO" sheetId="1" r:id="rId2"/>
    <sheet name="MENUS" sheetId="2" r:id="rId3"/>
    <sheet name="TABLAS DE CRITERIOS" sheetId="3" r:id="rId4"/>
    <sheet name="MAPA NUEVO" sheetId="14" r:id="rId5"/>
    <sheet name="BD ID COLOR N" sheetId="1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1" l="1"/>
  <c r="AD26" i="1" s="1"/>
  <c r="AC25" i="1"/>
  <c r="F23" i="14" s="1"/>
  <c r="AC24" i="1"/>
  <c r="F22" i="14" s="1"/>
  <c r="AC23" i="1"/>
  <c r="AD23" i="1" s="1"/>
  <c r="AC22" i="1"/>
  <c r="AD22" i="1" s="1"/>
  <c r="AC21" i="1"/>
  <c r="AC20" i="1"/>
  <c r="AC19" i="1"/>
  <c r="AC18" i="1"/>
  <c r="AC17" i="1"/>
  <c r="AQ26" i="1"/>
  <c r="AM26" i="1"/>
  <c r="Y26" i="1"/>
  <c r="AQ25" i="1"/>
  <c r="AM25" i="1"/>
  <c r="Y25" i="1"/>
  <c r="Z25" i="1" s="1"/>
  <c r="AQ24" i="1"/>
  <c r="AM24" i="1"/>
  <c r="Y24" i="1"/>
  <c r="Z24" i="1" s="1"/>
  <c r="AQ23" i="1"/>
  <c r="AM23" i="1"/>
  <c r="Y23" i="1"/>
  <c r="AQ22" i="1"/>
  <c r="AM22" i="1"/>
  <c r="Y22" i="1"/>
  <c r="AW22" i="1" l="1"/>
  <c r="AV22" i="1" s="1"/>
  <c r="F33" i="14" s="1"/>
  <c r="AU24" i="1"/>
  <c r="AT24" i="1" s="1"/>
  <c r="E35" i="14" s="1"/>
  <c r="AD25" i="1"/>
  <c r="AW25" i="1" s="1"/>
  <c r="AV25" i="1" s="1"/>
  <c r="F36" i="14" s="1"/>
  <c r="AE25" i="1"/>
  <c r="E23" i="14"/>
  <c r="G23" i="14" s="1"/>
  <c r="H23" i="14" s="1"/>
  <c r="I23" i="14" s="1"/>
  <c r="E22" i="14"/>
  <c r="G22" i="14" s="1"/>
  <c r="H22" i="14" s="1"/>
  <c r="I22" i="14" s="1"/>
  <c r="AW23" i="1"/>
  <c r="AV23" i="1" s="1"/>
  <c r="F34" i="14" s="1"/>
  <c r="AE23" i="1"/>
  <c r="F21" i="14"/>
  <c r="E21" i="14"/>
  <c r="AW26" i="1"/>
  <c r="AV26" i="1" s="1"/>
  <c r="F37" i="14" s="1"/>
  <c r="AD24" i="1"/>
  <c r="AW24" i="1" s="1"/>
  <c r="AV24" i="1" s="1"/>
  <c r="F35" i="14" s="1"/>
  <c r="AE22" i="1"/>
  <c r="F20" i="14"/>
  <c r="E20" i="14"/>
  <c r="AE26" i="1"/>
  <c r="F24" i="14"/>
  <c r="E24" i="14"/>
  <c r="Z26" i="1"/>
  <c r="AU26" i="1" s="1"/>
  <c r="AT26" i="1" s="1"/>
  <c r="AU25" i="1"/>
  <c r="AT25" i="1" s="1"/>
  <c r="AE24" i="1"/>
  <c r="Z23" i="1"/>
  <c r="AU23" i="1" s="1"/>
  <c r="AT23" i="1" s="1"/>
  <c r="E34" i="14" s="1"/>
  <c r="Z22" i="1"/>
  <c r="AU22" i="1" s="1"/>
  <c r="AT22" i="1" s="1"/>
  <c r="G21" i="14" l="1"/>
  <c r="H21" i="14" s="1"/>
  <c r="I21" i="14" s="1"/>
  <c r="AX22" i="1"/>
  <c r="G35" i="14"/>
  <c r="H35" i="14" s="1"/>
  <c r="I35" i="14" s="1"/>
  <c r="AX24" i="1"/>
  <c r="AX25" i="1"/>
  <c r="E36" i="14"/>
  <c r="G36" i="14" s="1"/>
  <c r="H36" i="14" s="1"/>
  <c r="I36" i="14" s="1"/>
  <c r="AX23" i="1"/>
  <c r="G34" i="14"/>
  <c r="H34" i="14" s="1"/>
  <c r="I34" i="14" s="1"/>
  <c r="E33" i="14"/>
  <c r="G33" i="14" s="1"/>
  <c r="H33" i="14" s="1"/>
  <c r="I33" i="14" s="1"/>
  <c r="G24" i="14"/>
  <c r="H24" i="14" s="1"/>
  <c r="I24" i="14" s="1"/>
  <c r="G20" i="14"/>
  <c r="H20" i="14" s="1"/>
  <c r="I20" i="14" s="1"/>
  <c r="AX26" i="1"/>
  <c r="E37" i="14"/>
  <c r="G37" i="14" s="1"/>
  <c r="H37" i="14" l="1"/>
  <c r="I37" i="14" s="1"/>
  <c r="F8" i="14"/>
  <c r="G8" i="14"/>
  <c r="H8" i="14"/>
  <c r="I8" i="14"/>
  <c r="E8" i="14"/>
  <c r="F7" i="14"/>
  <c r="G7" i="14"/>
  <c r="H7" i="14"/>
  <c r="I7" i="14"/>
  <c r="E7" i="14"/>
  <c r="F6" i="14"/>
  <c r="G6" i="14"/>
  <c r="H6" i="14"/>
  <c r="I6" i="14"/>
  <c r="E6" i="14"/>
  <c r="F5" i="14"/>
  <c r="G5" i="14"/>
  <c r="H5" i="14"/>
  <c r="I5" i="14"/>
  <c r="E5" i="14"/>
  <c r="F4" i="14"/>
  <c r="G4" i="14"/>
  <c r="H4" i="14"/>
  <c r="I4" i="14"/>
  <c r="E4" i="14"/>
  <c r="AQ21" i="1" l="1"/>
  <c r="AM21" i="1"/>
  <c r="Y21" i="1"/>
  <c r="AQ20" i="1"/>
  <c r="AM20" i="1"/>
  <c r="Y20" i="1"/>
  <c r="E18" i="14" s="1"/>
  <c r="AM19" i="1"/>
  <c r="AM18" i="1"/>
  <c r="AM17" i="1"/>
  <c r="AD20" i="1" l="1"/>
  <c r="AW20" i="1" s="1"/>
  <c r="AV20" i="1" s="1"/>
  <c r="F31" i="14" s="1"/>
  <c r="F18" i="14"/>
  <c r="G18" i="14" s="1"/>
  <c r="AD21" i="1"/>
  <c r="AW21" i="1" s="1"/>
  <c r="AV21" i="1" s="1"/>
  <c r="F32" i="14" s="1"/>
  <c r="F19" i="14"/>
  <c r="Z21" i="1"/>
  <c r="E19" i="14"/>
  <c r="AE21" i="1"/>
  <c r="AE20" i="1"/>
  <c r="AU21" i="1"/>
  <c r="Z20" i="1"/>
  <c r="AU20" i="1" s="1"/>
  <c r="AT20" i="1" s="1"/>
  <c r="E31" i="14" s="1"/>
  <c r="F16" i="14"/>
  <c r="F15" i="14"/>
  <c r="AQ19" i="1"/>
  <c r="Y19" i="1"/>
  <c r="E17" i="14" s="1"/>
  <c r="AQ18" i="1"/>
  <c r="Y18" i="1"/>
  <c r="E16" i="14" s="1"/>
  <c r="AQ17" i="1"/>
  <c r="H18" i="14" l="1"/>
  <c r="I18" i="14" s="1"/>
  <c r="G16" i="14"/>
  <c r="AD19" i="1"/>
  <c r="AW19" i="1" s="1"/>
  <c r="AV19" i="1" s="1"/>
  <c r="F30" i="14" s="1"/>
  <c r="F17" i="14"/>
  <c r="G17" i="14" s="1"/>
  <c r="G31" i="14"/>
  <c r="H31" i="14" s="1"/>
  <c r="G19" i="14"/>
  <c r="Z19" i="1"/>
  <c r="AT21" i="1"/>
  <c r="E32" i="14" s="1"/>
  <c r="G32" i="14" s="1"/>
  <c r="AX20" i="1"/>
  <c r="AE18" i="1"/>
  <c r="AD18" i="1"/>
  <c r="AW18" i="1" s="1"/>
  <c r="AV18" i="1" s="1"/>
  <c r="F29" i="14" s="1"/>
  <c r="AE19" i="1"/>
  <c r="AU19" i="1"/>
  <c r="AT19" i="1" s="1"/>
  <c r="E30" i="14" s="1"/>
  <c r="Z18" i="1"/>
  <c r="AU18" i="1" s="1"/>
  <c r="AT18" i="1" s="1"/>
  <c r="E29" i="14" s="1"/>
  <c r="H17" i="14" l="1"/>
  <c r="I17" i="14" s="1"/>
  <c r="H16" i="14"/>
  <c r="I16" i="14" s="1"/>
  <c r="H32" i="14"/>
  <c r="I32" i="14" s="1"/>
  <c r="H19" i="14"/>
  <c r="I19" i="14" s="1"/>
  <c r="I31" i="14"/>
  <c r="G29" i="14"/>
  <c r="G30" i="14"/>
  <c r="AX21" i="1"/>
  <c r="AX19" i="1"/>
  <c r="AX18" i="1"/>
  <c r="Y17" i="1"/>
  <c r="E15" i="14" s="1"/>
  <c r="G15" i="14" s="1"/>
  <c r="H30" i="14" l="1"/>
  <c r="I30" i="14" s="1"/>
  <c r="H29" i="14"/>
  <c r="I29" i="14" s="1"/>
  <c r="H15" i="14"/>
  <c r="I15" i="14" s="1"/>
  <c r="Z17" i="1"/>
  <c r="AU17" i="1" l="1"/>
  <c r="AT17" i="1" s="1"/>
  <c r="E28" i="14" s="1"/>
  <c r="AD17" i="1" l="1"/>
  <c r="AW17" i="1" s="1"/>
  <c r="AV17" i="1" s="1"/>
  <c r="F28" i="14" s="1"/>
  <c r="G28" i="14" s="1"/>
  <c r="AE17" i="1"/>
  <c r="H28" i="14" l="1"/>
  <c r="I28" i="14" s="1"/>
  <c r="AX17" i="1"/>
</calcChain>
</file>

<file path=xl/comments1.xml><?xml version="1.0" encoding="utf-8"?>
<comments xmlns="http://schemas.openxmlformats.org/spreadsheetml/2006/main">
  <authors>
    <author>Usuario</author>
  </authors>
  <commentList>
    <comment ref="W10" authorId="0" shapeId="0">
      <text>
        <r>
          <rPr>
            <sz val="11"/>
            <color indexed="81"/>
            <rFont val="Arial"/>
            <family val="2"/>
          </rPr>
          <t xml:space="preserve">Analice los escenarios y determine la probabilidad de ocurrencia del riesgo (evento) que está analizando de acuerdo con la siguiente escala.
</t>
        </r>
        <r>
          <rPr>
            <b/>
            <sz val="11"/>
            <color indexed="81"/>
            <rFont val="Arial"/>
            <family val="2"/>
          </rPr>
          <t>• Rara vez -</t>
        </r>
        <r>
          <rPr>
            <sz val="11"/>
            <color indexed="81"/>
            <rFont val="Arial"/>
            <family val="2"/>
          </rPr>
          <t xml:space="preserve"> El evento puede ocurrir solo en circunstancias excepcionales (poco comunes o anormales).
</t>
        </r>
        <r>
          <rPr>
            <b/>
            <sz val="11"/>
            <color indexed="81"/>
            <rFont val="Arial"/>
            <family val="2"/>
          </rPr>
          <t>• Improbable -</t>
        </r>
        <r>
          <rPr>
            <sz val="11"/>
            <color indexed="81"/>
            <rFont val="Arial"/>
            <family val="2"/>
          </rPr>
          <t xml:space="preserve"> El evento puede ocurrir en algún momento
</t>
        </r>
        <r>
          <rPr>
            <b/>
            <sz val="11"/>
            <color indexed="81"/>
            <rFont val="Arial"/>
            <family val="2"/>
          </rPr>
          <t>• Posible -</t>
        </r>
        <r>
          <rPr>
            <sz val="11"/>
            <color indexed="81"/>
            <rFont val="Arial"/>
            <family val="2"/>
          </rPr>
          <t xml:space="preserve"> El evento podrá ocurrir en algún momento.
</t>
        </r>
        <r>
          <rPr>
            <b/>
            <sz val="11"/>
            <color indexed="81"/>
            <rFont val="Arial"/>
            <family val="2"/>
          </rPr>
          <t>• Probable -</t>
        </r>
        <r>
          <rPr>
            <sz val="11"/>
            <color indexed="81"/>
            <rFont val="Arial"/>
            <family val="2"/>
          </rPr>
          <t xml:space="preserve"> Es viable que el evento ocurra en la mayoría de las circunstancias
</t>
        </r>
        <r>
          <rPr>
            <b/>
            <sz val="11"/>
            <color indexed="81"/>
            <rFont val="Arial"/>
            <family val="2"/>
          </rPr>
          <t>• Casi Seguro -</t>
        </r>
        <r>
          <rPr>
            <sz val="11"/>
            <color indexed="81"/>
            <rFont val="Arial"/>
            <family val="2"/>
          </rPr>
          <t xml:space="preserve"> Se espera que el evento ocurra en la mayoría de las circunstancias.</t>
        </r>
        <r>
          <rPr>
            <sz val="9"/>
            <color indexed="81"/>
            <rFont val="Arial"/>
            <family val="2"/>
          </rPr>
          <t xml:space="preserve">
</t>
        </r>
      </text>
    </comment>
    <comment ref="Y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probabilidad </t>
        </r>
        <r>
          <rPr>
            <sz val="11"/>
            <color indexed="81"/>
            <rFont val="Arial"/>
            <family val="2"/>
          </rPr>
          <t>definido en el paso anterior</t>
        </r>
        <r>
          <rPr>
            <sz val="9"/>
            <color indexed="81"/>
            <rFont val="Tahoma"/>
            <family val="2"/>
          </rPr>
          <t xml:space="preserve">
</t>
        </r>
      </text>
    </comment>
    <comment ref="Z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probabilidad </t>
        </r>
        <r>
          <rPr>
            <sz val="11"/>
            <color indexed="81"/>
            <rFont val="Arial"/>
            <family val="2"/>
          </rPr>
          <t>definido en el paso anterior</t>
        </r>
        <r>
          <rPr>
            <sz val="9"/>
            <color indexed="81"/>
            <rFont val="Tahoma"/>
            <family val="2"/>
          </rPr>
          <t xml:space="preserve">
</t>
        </r>
      </text>
    </comment>
    <comment ref="AA10" authorId="0" shapeId="0">
      <text>
        <r>
          <rPr>
            <sz val="11"/>
            <color indexed="81"/>
            <rFont val="Tahoma"/>
            <family val="2"/>
          </rPr>
          <t xml:space="preserve">El criterio del impacto se establece por la afectación económica (presupuestal) que se genera con su materialización.  </t>
        </r>
      </text>
    </comment>
    <comment ref="AC10" authorId="0" shapeId="0">
      <text>
        <r>
          <rPr>
            <sz val="11"/>
            <color indexed="81"/>
            <rFont val="Arial"/>
            <family val="2"/>
          </rPr>
          <t xml:space="preserve">Este dato está parametrizado y es calculado automáticamente de acuerdo al </t>
        </r>
        <r>
          <rPr>
            <b/>
            <sz val="11"/>
            <color indexed="81"/>
            <rFont val="Arial"/>
            <family val="2"/>
          </rPr>
          <t>criterio de impacto</t>
        </r>
        <r>
          <rPr>
            <sz val="11"/>
            <color indexed="81"/>
            <rFont val="Arial"/>
            <family val="2"/>
          </rPr>
          <t xml:space="preserve"> definido en el paso anterior</t>
        </r>
        <r>
          <rPr>
            <sz val="9"/>
            <color indexed="81"/>
            <rFont val="Tahoma"/>
            <family val="2"/>
          </rPr>
          <t xml:space="preserve">
</t>
        </r>
      </text>
    </comment>
    <comment ref="AD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impacto </t>
        </r>
        <r>
          <rPr>
            <sz val="11"/>
            <color indexed="81"/>
            <rFont val="Arial"/>
            <family val="2"/>
          </rPr>
          <t>definido en el paso anterior</t>
        </r>
        <r>
          <rPr>
            <sz val="9"/>
            <color indexed="81"/>
            <rFont val="Tahoma"/>
            <family val="2"/>
          </rPr>
          <t xml:space="preserve">
</t>
        </r>
      </text>
    </comment>
    <comment ref="AE10" authorId="0" shapeId="0">
      <text>
        <r>
          <rPr>
            <sz val="11"/>
            <color indexed="81"/>
            <rFont val="Arial"/>
            <family val="2"/>
          </rPr>
          <t xml:space="preserve">Este dato está parametrizado en la Mapa de Riesgos con condicionales y se establece automáticamente de acuerdo al </t>
        </r>
        <r>
          <rPr>
            <b/>
            <sz val="11"/>
            <color indexed="81"/>
            <rFont val="Arial"/>
            <family val="2"/>
          </rPr>
          <t>criterio de probabilidad</t>
        </r>
        <r>
          <rPr>
            <sz val="11"/>
            <color indexed="81"/>
            <rFont val="Arial"/>
            <family val="2"/>
          </rPr>
          <t xml:space="preserve"> y el </t>
        </r>
        <r>
          <rPr>
            <b/>
            <sz val="11"/>
            <color indexed="81"/>
            <rFont val="Arial"/>
            <family val="2"/>
          </rPr>
          <t xml:space="preserve">criterio de impacto </t>
        </r>
        <r>
          <rPr>
            <sz val="11"/>
            <color indexed="81"/>
            <rFont val="Arial"/>
            <family val="2"/>
          </rPr>
          <t>definidos en los pasos anteriores</t>
        </r>
        <r>
          <rPr>
            <sz val="9"/>
            <color indexed="81"/>
            <rFont val="Tahoma"/>
            <family val="2"/>
          </rPr>
          <t xml:space="preserve">
</t>
        </r>
      </text>
    </comment>
    <comment ref="AG10" authorId="0" shapeId="0">
      <text>
        <r>
          <rPr>
            <sz val="11"/>
            <color indexed="81"/>
            <rFont val="Arial"/>
            <family val="2"/>
          </rPr>
          <t xml:space="preserve">Describa de forma muy concreta, el control o controles que reduzcan o mitiguen la </t>
        </r>
        <r>
          <rPr>
            <b/>
            <sz val="11"/>
            <color indexed="81"/>
            <rFont val="Arial"/>
            <family val="2"/>
          </rPr>
          <t xml:space="preserve">causa del riesgo </t>
        </r>
        <r>
          <rPr>
            <sz val="11"/>
            <color indexed="81"/>
            <rFont val="Arial"/>
            <family val="2"/>
          </rPr>
          <t>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r>
          <rPr>
            <sz val="9"/>
            <color indexed="81"/>
            <rFont val="Tahoma"/>
            <family val="2"/>
          </rPr>
          <t xml:space="preserve">
</t>
        </r>
      </text>
    </comment>
    <comment ref="AQ10" authorId="0" shapeId="0">
      <text>
        <r>
          <rPr>
            <sz val="11"/>
            <color indexed="81"/>
            <rFont val="Arial"/>
            <family val="2"/>
          </rPr>
          <t>Este dato está parametrizado en la Mapa de Riesgos y se asigna automáticamente de acuerdo al</t>
        </r>
        <r>
          <rPr>
            <b/>
            <sz val="11"/>
            <color indexed="81"/>
            <rFont val="Arial"/>
            <family val="2"/>
          </rPr>
          <t xml:space="preserve"> tipo de control </t>
        </r>
        <r>
          <rPr>
            <sz val="11"/>
            <color indexed="81"/>
            <rFont val="Arial"/>
            <family val="2"/>
          </rPr>
          <t xml:space="preserve">registrado en los pasos anteriores 
</t>
        </r>
        <r>
          <rPr>
            <b/>
            <u/>
            <sz val="11"/>
            <color indexed="81"/>
            <rFont val="Arial"/>
            <family val="2"/>
          </rPr>
          <t>Para tener en cuenta</t>
        </r>
        <r>
          <rPr>
            <sz val="11"/>
            <color indexed="81"/>
            <rFont val="Arial"/>
            <family val="2"/>
          </rPr>
          <t xml:space="preserve">
+ </t>
        </r>
        <r>
          <rPr>
            <b/>
            <sz val="11"/>
            <color indexed="81"/>
            <rFont val="Arial"/>
            <family val="2"/>
          </rPr>
          <t>Control Preventivo</t>
        </r>
        <r>
          <rPr>
            <sz val="11"/>
            <color indexed="81"/>
            <rFont val="Arial"/>
            <family val="2"/>
          </rPr>
          <t xml:space="preserve"> afecta la </t>
        </r>
        <r>
          <rPr>
            <b/>
            <sz val="11"/>
            <color indexed="81"/>
            <rFont val="Arial"/>
            <family val="2"/>
          </rPr>
          <t>probabilidad</t>
        </r>
        <r>
          <rPr>
            <sz val="11"/>
            <color indexed="81"/>
            <rFont val="Arial"/>
            <family val="2"/>
          </rPr>
          <t xml:space="preserve"> ya que el riego aún no se ha materializado 
+ </t>
        </r>
        <r>
          <rPr>
            <b/>
            <sz val="11"/>
            <color indexed="81"/>
            <rFont val="Arial"/>
            <family val="2"/>
          </rPr>
          <t xml:space="preserve">Control Correctivo </t>
        </r>
        <r>
          <rPr>
            <sz val="11"/>
            <color indexed="81"/>
            <rFont val="Arial"/>
            <family val="2"/>
          </rPr>
          <t xml:space="preserve">afecta el </t>
        </r>
        <r>
          <rPr>
            <b/>
            <sz val="11"/>
            <color indexed="81"/>
            <rFont val="Arial"/>
            <family val="2"/>
          </rPr>
          <t>Impacto</t>
        </r>
        <r>
          <rPr>
            <sz val="11"/>
            <color indexed="81"/>
            <rFont val="Arial"/>
            <family val="2"/>
          </rPr>
          <t xml:space="preserve"> ya que al materializarse se genera una afectación</t>
        </r>
      </text>
    </comment>
    <comment ref="AT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U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V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W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X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Z10" authorId="0" shapeId="0">
      <text>
        <r>
          <rPr>
            <b/>
            <u/>
            <sz val="11"/>
            <color indexed="81"/>
            <rFont val="Arial"/>
            <family val="2"/>
          </rPr>
          <t>OPCIONES DE TRATAMIENTO DEL RIESGO</t>
        </r>
        <r>
          <rPr>
            <sz val="11"/>
            <color indexed="81"/>
            <rFont val="Arial"/>
            <family val="2"/>
          </rPr>
          <t xml:space="preserve">
</t>
        </r>
        <r>
          <rPr>
            <b/>
            <sz val="11"/>
            <color indexed="81"/>
            <rFont val="Arial"/>
            <family val="2"/>
          </rPr>
          <t>• Evitar el riesgo</t>
        </r>
        <r>
          <rPr>
            <sz val="11"/>
            <color indexed="81"/>
            <rFont val="Arial"/>
            <family val="2"/>
          </rPr>
          <t xml:space="preserve">: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t>
        </r>
        <r>
          <rPr>
            <b/>
            <sz val="11"/>
            <color indexed="81"/>
            <rFont val="Arial"/>
            <family val="2"/>
          </rPr>
          <t>• Reducir el riesgo:</t>
        </r>
        <r>
          <rPr>
            <sz val="11"/>
            <color indexed="81"/>
            <rFont val="Arial"/>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t>
        </r>
        <r>
          <rPr>
            <b/>
            <sz val="11"/>
            <color indexed="81"/>
            <rFont val="Arial"/>
            <family val="2"/>
          </rPr>
          <t xml:space="preserve">• Compartir o transferir el riesgo: </t>
        </r>
        <r>
          <rPr>
            <sz val="11"/>
            <color indexed="81"/>
            <rFont val="Arial"/>
            <family val="2"/>
          </rPr>
          <t xml:space="preserve">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1"/>
            <color indexed="81"/>
            <rFont val="Arial"/>
            <family val="2"/>
          </rPr>
          <t>• Asumir un riesgo:</t>
        </r>
        <r>
          <rPr>
            <sz val="11"/>
            <color indexed="81"/>
            <rFont val="Arial"/>
            <family val="2"/>
          </rPr>
          <t xml:space="preserve"> Luego de que el riesgo ha sido reducido o transferido puede quedar un riesgo residual que se mantiene, en este caso, el gerente del proceso simplemente acepta la pérdida residual probable y elabora planes de contingencia para su manejo.</t>
        </r>
        <r>
          <rPr>
            <sz val="9"/>
            <color indexed="81"/>
            <rFont val="Tahoma"/>
            <family val="2"/>
          </rPr>
          <t xml:space="preserve">
</t>
        </r>
      </text>
    </comment>
    <comment ref="BA10" authorId="0" shapeId="0">
      <text>
        <r>
          <rPr>
            <sz val="11"/>
            <color indexed="81"/>
            <rFont val="Arial"/>
            <family val="2"/>
          </rPr>
          <t>Hace referencia a la definición de acciones asociadas al control del riesgo; que se pueden emprender para potencializar el cumplimiento del control existente, para el tratamiento de los riesgos identificados</t>
        </r>
        <r>
          <rPr>
            <sz val="9"/>
            <color indexed="81"/>
            <rFont val="Tahoma"/>
            <family val="2"/>
          </rPr>
          <t xml:space="preserve">
</t>
        </r>
      </text>
    </comment>
    <comment ref="BE10" authorId="0" shapeId="0">
      <text>
        <r>
          <rPr>
            <sz val="11"/>
            <color indexed="81"/>
            <rFont val="Arial"/>
            <family val="2"/>
          </rPr>
          <t>Indica el periodo en que se ejecutará la acción asociada al control</t>
        </r>
        <r>
          <rPr>
            <sz val="9"/>
            <color indexed="81"/>
            <rFont val="Tahoma"/>
            <family val="2"/>
          </rPr>
          <t xml:space="preserve">
</t>
        </r>
      </text>
    </comment>
    <comment ref="BK10" authorId="0" shapeId="0">
      <text>
        <r>
          <rPr>
            <sz val="11"/>
            <color indexed="81"/>
            <rFont val="Arial"/>
            <family val="2"/>
          </rPr>
          <t>Es el mecanismo soporte (evidencia), mediante el cual se verificará el cumplimiento de la acción; por ejemplo: Actas de reunión, listados de asistencia, registro fotográfico, formatos, entre otros</t>
        </r>
        <r>
          <rPr>
            <sz val="9"/>
            <color indexed="81"/>
            <rFont val="Tahoma"/>
            <family val="2"/>
          </rPr>
          <t xml:space="preserve">
</t>
        </r>
      </text>
    </comment>
    <comment ref="BO10" authorId="0" shapeId="0">
      <text>
        <r>
          <rPr>
            <sz val="11"/>
            <color indexed="81"/>
            <rFont val="Arial"/>
            <family val="2"/>
          </rPr>
          <t>Se debe indicar el Cargo de la persona Responsable de la ejecución de la acción asociada al control.</t>
        </r>
        <r>
          <rPr>
            <sz val="9"/>
            <color indexed="81"/>
            <rFont val="Tahoma"/>
            <family val="2"/>
          </rPr>
          <t xml:space="preserve">
</t>
        </r>
      </text>
    </comment>
    <comment ref="B11" authorId="0" shapeId="0">
      <text>
        <r>
          <rPr>
            <sz val="11"/>
            <color indexed="81"/>
            <rFont val="Arial"/>
            <family val="2"/>
          </rPr>
          <t>Consecutivo asignado a cada riesgo identificado.  Regístrelo como R1, R2, R3 y así sucesivamente.</t>
        </r>
        <r>
          <rPr>
            <sz val="11"/>
            <color indexed="81"/>
            <rFont val="Tahoma"/>
            <family val="2"/>
          </rPr>
          <t xml:space="preserve">
</t>
        </r>
      </text>
    </comment>
    <comment ref="C11" authorId="0" shapeId="0">
      <text>
        <r>
          <rPr>
            <sz val="11"/>
            <color indexed="81"/>
            <rFont val="Arial"/>
            <family val="2"/>
          </rPr>
          <t>Proceso de la UFPS que se va a analizar y para el cual se identificarán y valorarán los riesgos.</t>
        </r>
      </text>
    </comment>
    <comment ref="F11" authorId="0" shapeId="0">
      <text>
        <r>
          <rPr>
            <sz val="11"/>
            <color indexed="81"/>
            <rFont val="Arial"/>
            <family val="2"/>
          </rPr>
          <t>Dependencia responsable de ejecutar el proceso que se esta analizado y para el cual se hace el Mapa de riesgos.</t>
        </r>
        <r>
          <rPr>
            <sz val="9"/>
            <color indexed="81"/>
            <rFont val="Tahoma"/>
            <family val="2"/>
          </rPr>
          <t xml:space="preserve">
</t>
        </r>
      </text>
    </comment>
    <comment ref="J11" authorId="0" shapeId="0">
      <text>
        <r>
          <rPr>
            <sz val="11"/>
            <color indexed="81"/>
            <rFont val="Arial"/>
            <family val="2"/>
          </rPr>
          <t>En una frase muy concreta describa el riesgo que va a analizar para el proceso, asegúrese que la redacción sea específica y fácil de entender para cualquier interesado.</t>
        </r>
        <r>
          <rPr>
            <sz val="9"/>
            <color indexed="81"/>
            <rFont val="Tahoma"/>
            <family val="2"/>
          </rPr>
          <t xml:space="preserve"> 
</t>
        </r>
      </text>
    </comment>
    <comment ref="M11" authorId="0" shapeId="0">
      <text>
        <r>
          <rPr>
            <sz val="11"/>
            <color indexed="81"/>
            <rFont val="Arial"/>
            <family val="2"/>
          </rPr>
          <t xml:space="preserve">Analize el riesgo y determine el tipo de impacto que puede generar en el proceso de materializarse.  
</t>
        </r>
        <r>
          <rPr>
            <b/>
            <sz val="11"/>
            <color indexed="81"/>
            <rFont val="Arial"/>
            <family val="2"/>
          </rPr>
          <t>1. Económico:</t>
        </r>
        <r>
          <rPr>
            <sz val="11"/>
            <color indexed="81"/>
            <rFont val="Arial"/>
            <family val="2"/>
          </rPr>
          <t xml:space="preserve"> Impacto con afectación económica (presupuestal).  
</t>
        </r>
        <r>
          <rPr>
            <b/>
            <sz val="11"/>
            <color indexed="81"/>
            <rFont val="Arial"/>
            <family val="2"/>
          </rPr>
          <t>2. Reputacional:</t>
        </r>
        <r>
          <rPr>
            <sz val="11"/>
            <color indexed="81"/>
            <rFont val="Arial"/>
            <family val="2"/>
          </rPr>
          <t xml:space="preserve"> Impacto con afectación de imagen 
</t>
        </r>
        <r>
          <rPr>
            <b/>
            <sz val="11"/>
            <color indexed="81"/>
            <rFont val="Arial"/>
            <family val="2"/>
          </rPr>
          <t>3. Económico y Reputacional:</t>
        </r>
        <r>
          <rPr>
            <sz val="11"/>
            <color indexed="81"/>
            <rFont val="Arial"/>
            <family val="2"/>
          </rPr>
          <t xml:space="preserve"> Impacto con afectación en los dos tipos anteriores.</t>
        </r>
      </text>
    </comment>
    <comment ref="P11" authorId="0" shapeId="0">
      <text>
        <r>
          <rPr>
            <sz val="11"/>
            <color indexed="81"/>
            <rFont val="Arial"/>
            <family val="2"/>
          </rPr>
          <t xml:space="preserve">Analice el riesgo, determine su posible causa y regiístrela en frases muy concretas.  Para el análisis tenga en cuenta:
</t>
        </r>
        <r>
          <rPr>
            <b/>
            <sz val="11"/>
            <color indexed="81"/>
            <rFont val="Arial"/>
            <family val="2"/>
          </rPr>
          <t xml:space="preserve">1. Causa Inmediata: </t>
        </r>
        <r>
          <rPr>
            <sz val="11"/>
            <color indexed="81"/>
            <rFont val="Arial"/>
            <family val="2"/>
          </rPr>
          <t xml:space="preserve">Circunstancias bajo las cuales se presenta el riesgo, es la situación más evidente frente al riesgo, redacte de la forma más concreta posible.
</t>
        </r>
        <r>
          <rPr>
            <b/>
            <sz val="11"/>
            <color indexed="81"/>
            <rFont val="Arial"/>
            <family val="2"/>
          </rPr>
          <t>2. Causa Básica:</t>
        </r>
        <r>
          <rPr>
            <sz val="11"/>
            <color indexed="81"/>
            <rFont val="Arial"/>
            <family val="2"/>
          </rPr>
          <t xml:space="preserve"> Causa principal o básica, corresponde a las razones por la cuales se puede presentar el riesgo, redacte de la forma más concreta posible. 
</t>
        </r>
      </text>
    </comment>
    <comment ref="T11" authorId="0" shapeId="0">
      <text>
        <r>
          <rPr>
            <b/>
            <u/>
            <sz val="11"/>
            <color indexed="81"/>
            <rFont val="Arial"/>
            <family val="2"/>
          </rPr>
          <t xml:space="preserve">Clasificación Tipos del Riesgo: </t>
        </r>
        <r>
          <rPr>
            <sz val="11"/>
            <color indexed="81"/>
            <rFont val="Arial"/>
            <family val="2"/>
          </rPr>
          <t xml:space="preserve">
</t>
        </r>
        <r>
          <rPr>
            <b/>
            <sz val="11"/>
            <color indexed="81"/>
            <rFont val="Arial"/>
            <family val="2"/>
          </rPr>
          <t>1. Riesgos Financieros:</t>
        </r>
        <r>
          <rPr>
            <sz val="11"/>
            <color indexed="81"/>
            <rFont val="Arial"/>
            <family val="2"/>
          </rPr>
          <t xml:space="preserve"> Se relacionan con el manejo de los recursos de la institución que incluyen la ejecución presupuestal, la elaboración de los estados financieros, los pagos, manejos de excedentes de tesorería y el manejo sobre los bienes.
</t>
        </r>
        <r>
          <rPr>
            <b/>
            <sz val="11"/>
            <color indexed="81"/>
            <rFont val="Arial"/>
            <family val="2"/>
          </rPr>
          <t>2. Riesgos Operativos:</t>
        </r>
        <r>
          <rPr>
            <sz val="11"/>
            <color indexed="81"/>
            <rFont val="Arial"/>
            <family val="2"/>
          </rPr>
          <t xml:space="preserve"> Comprenden riesgos provenientes del funcionamiento y operatividad de los sistemas de información institucional, de la definición de los procesos, de la estructura de la institución, de la articulación entre dependencias.
</t>
        </r>
        <r>
          <rPr>
            <b/>
            <sz val="11"/>
            <color indexed="81"/>
            <rFont val="Arial"/>
            <family val="2"/>
          </rPr>
          <t>3. Riesgo Estratégico:</t>
        </r>
        <r>
          <rPr>
            <sz val="11"/>
            <color indexed="81"/>
            <rFont val="Arial"/>
            <family val="2"/>
          </rPr>
          <t xml:space="preserve"> Se asocia con la forma en que se administra la entidad, su manejo se enfoca a asuntos globales relacionados con la misión y el cumplimiento de los objetivos estratégicos, diseño y conceptualización de la entidad por parte de la alta dirección.
</t>
        </r>
        <r>
          <rPr>
            <b/>
            <sz val="11"/>
            <color indexed="81"/>
            <rFont val="Arial"/>
            <family val="2"/>
          </rPr>
          <t>4. Riesgos de Imagen:</t>
        </r>
        <r>
          <rPr>
            <sz val="11"/>
            <color indexed="81"/>
            <rFont val="Arial"/>
            <family val="2"/>
          </rPr>
          <t xml:space="preserve"> Están relacionados con la percepción y la confianza por parte de la ciudadanía hacia la institución.
</t>
        </r>
        <r>
          <rPr>
            <b/>
            <sz val="11"/>
            <color indexed="81"/>
            <rFont val="Arial"/>
            <family val="2"/>
          </rPr>
          <t xml:space="preserve">5. Riesgos Legales o de Cumplimiento: </t>
        </r>
        <r>
          <rPr>
            <sz val="11"/>
            <color indexed="81"/>
            <rFont val="Arial"/>
            <family val="2"/>
          </rPr>
          <t xml:space="preserve">Se asocian con el cumplimiento por parte de la institución con los requisitos legales, contractuales, de ética pública y en general con su compromiso ante la comunidad.
</t>
        </r>
        <r>
          <rPr>
            <b/>
            <sz val="11"/>
            <color indexed="81"/>
            <rFont val="Arial"/>
            <family val="2"/>
          </rPr>
          <t>6. Riesgos Tecnológicos:</t>
        </r>
        <r>
          <rPr>
            <sz val="11"/>
            <color indexed="81"/>
            <rFont val="Arial"/>
            <family val="2"/>
          </rPr>
          <t xml:space="preserve"> Están relacionados con la capacidad tecnológica de la institución para satisfacer sus necesidades actuales y futuras y el cumplimiento de la misión.
</t>
        </r>
        <r>
          <rPr>
            <b/>
            <sz val="11"/>
            <color indexed="81"/>
            <rFont val="Arial"/>
            <family val="2"/>
          </rPr>
          <t>7. Riesgos de Corrupción:</t>
        </r>
        <r>
          <rPr>
            <sz val="11"/>
            <color indexed="81"/>
            <rFont val="Arial"/>
            <family val="2"/>
          </rPr>
          <t xml:space="preserve"> Posibilidad de que por acción u omisión, mediante el uso indebido del poder, de los recursos o de la información, se lesionen los intereses de una entidad y en consecuencia, del Estado, para la obtención de un beneficio particular.</t>
        </r>
        <r>
          <rPr>
            <sz val="11"/>
            <color indexed="81"/>
            <rFont val="Tahoma"/>
            <family val="2"/>
          </rPr>
          <t xml:space="preserve">
</t>
        </r>
      </text>
    </comment>
    <comment ref="AK11" authorId="0" shapeId="0">
      <text>
        <r>
          <rPr>
            <b/>
            <u/>
            <sz val="11"/>
            <color indexed="81"/>
            <rFont val="Arial"/>
            <family val="2"/>
          </rPr>
          <t>TIPOS DE CONTROL A IMPLEMENTAR</t>
        </r>
        <r>
          <rPr>
            <sz val="11"/>
            <color indexed="81"/>
            <rFont val="Arial"/>
            <family val="2"/>
          </rPr>
          <t xml:space="preserve">
</t>
        </r>
        <r>
          <rPr>
            <b/>
            <sz val="11"/>
            <color indexed="81"/>
            <rFont val="Arial"/>
            <family val="2"/>
          </rPr>
          <t>1. Control Preventivo:</t>
        </r>
        <r>
          <rPr>
            <sz val="11"/>
            <color indexed="81"/>
            <rFont val="Arial"/>
            <family val="2"/>
          </rPr>
          <t xml:space="preserve"> Evitan que un evento suceda. Por ejemplo, el requerimiento de un login y password en un sistema de información es un control preventivo. Éste previene que personas no autorizadas puedan ingresar al sistema.
</t>
        </r>
        <r>
          <rPr>
            <b/>
            <sz val="11"/>
            <color indexed="81"/>
            <rFont val="Arial"/>
            <family val="2"/>
          </rPr>
          <t>2. Control Correctivo:</t>
        </r>
        <r>
          <rPr>
            <sz val="11"/>
            <color indexed="81"/>
            <rFont val="Arial"/>
            <family val="2"/>
          </rPr>
          <t xml:space="preserve">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r>
          <rPr>
            <sz val="9"/>
            <color indexed="81"/>
            <rFont val="Tahoma"/>
            <family val="2"/>
          </rPr>
          <t xml:space="preserve">
</t>
        </r>
      </text>
    </comment>
    <comment ref="AL11" authorId="0" shapeId="0">
      <text>
        <r>
          <rPr>
            <b/>
            <u/>
            <sz val="11"/>
            <color indexed="81"/>
            <rFont val="Arial"/>
            <family val="2"/>
          </rPr>
          <t>FORMAS DE IMPLEMENTAR EL CONTROL</t>
        </r>
        <r>
          <rPr>
            <sz val="11"/>
            <color indexed="81"/>
            <rFont val="Arial"/>
            <family val="2"/>
          </rPr>
          <t xml:space="preserve">
</t>
        </r>
        <r>
          <rPr>
            <b/>
            <sz val="11"/>
            <color indexed="81"/>
            <rFont val="Arial"/>
            <family val="2"/>
          </rPr>
          <t>1. Control Manual</t>
        </r>
        <r>
          <rPr>
            <sz val="11"/>
            <color indexed="81"/>
            <rFont val="Arial"/>
            <family val="2"/>
          </rPr>
          <t xml:space="preserve">: Políticas de operación aplicables, autorizaciones a través de firmas o confirmaciones vía correo electrónico, archivos físicos, consecutivos, listas de chequeo, controles de seguridad con personal especializado, entre otros
</t>
        </r>
        <r>
          <rPr>
            <b/>
            <sz val="11"/>
            <color indexed="81"/>
            <rFont val="Arial"/>
            <family val="2"/>
          </rPr>
          <t>2. Control Automático:</t>
        </r>
        <r>
          <rPr>
            <sz val="11"/>
            <color indexed="81"/>
            <rFont val="Arial"/>
            <family val="2"/>
          </rPr>
          <t xml:space="preserve">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r>
          <rPr>
            <sz val="9"/>
            <color indexed="81"/>
            <rFont val="Tahoma"/>
            <family val="2"/>
          </rPr>
          <t xml:space="preserve">
</t>
        </r>
      </text>
    </comment>
    <comment ref="AM11" authorId="0" shapeId="0">
      <text>
        <r>
          <rPr>
            <sz val="11"/>
            <color indexed="81"/>
            <rFont val="Arial"/>
            <family val="2"/>
          </rPr>
          <t xml:space="preserve">La calificación está parametrizado y es asignada automáticamente de acuerdo al </t>
        </r>
        <r>
          <rPr>
            <b/>
            <sz val="11"/>
            <color indexed="81"/>
            <rFont val="Arial"/>
            <family val="2"/>
          </rPr>
          <t xml:space="preserve">Tipo </t>
        </r>
        <r>
          <rPr>
            <sz val="11"/>
            <color indexed="81"/>
            <rFont val="Arial"/>
            <family val="2"/>
          </rPr>
          <t xml:space="preserve">y forma de </t>
        </r>
        <r>
          <rPr>
            <b/>
            <sz val="11"/>
            <color indexed="81"/>
            <rFont val="Arial"/>
            <family val="2"/>
          </rPr>
          <t xml:space="preserve">Implementación </t>
        </r>
        <r>
          <rPr>
            <sz val="11"/>
            <color indexed="81"/>
            <rFont val="Arial"/>
            <family val="2"/>
          </rPr>
          <t>definido en el paso anterior</t>
        </r>
        <r>
          <rPr>
            <sz val="9"/>
            <color indexed="81"/>
            <rFont val="Tahoma"/>
            <family val="2"/>
          </rPr>
          <t xml:space="preserve">
</t>
        </r>
      </text>
    </comment>
    <comment ref="AN11" authorId="0" shapeId="0">
      <text>
        <r>
          <rPr>
            <b/>
            <u/>
            <sz val="11"/>
            <color indexed="81"/>
            <rFont val="Arial"/>
            <family val="2"/>
          </rPr>
          <t>DOCUMENTACIÓN DEL CONTROL A IMPLEMENTAR</t>
        </r>
        <r>
          <rPr>
            <sz val="11"/>
            <color indexed="81"/>
            <rFont val="Arial"/>
            <family val="2"/>
          </rPr>
          <t xml:space="preserve">
</t>
        </r>
        <r>
          <rPr>
            <b/>
            <sz val="11"/>
            <color indexed="81"/>
            <rFont val="Arial"/>
            <family val="2"/>
          </rPr>
          <t>1. Control Documentado:</t>
        </r>
        <r>
          <rPr>
            <sz val="11"/>
            <color indexed="81"/>
            <rFont val="Arial"/>
            <family val="2"/>
          </rPr>
          <t xml:space="preserve"> Controles que están documentados en el proceso, ya sea en manuales, procedimientos, flujogramas o cualquier otro documento propio del proceso.
</t>
        </r>
        <r>
          <rPr>
            <b/>
            <sz val="11"/>
            <color indexed="81"/>
            <rFont val="Arial"/>
            <family val="2"/>
          </rPr>
          <t>2. Control Sin Documentar:</t>
        </r>
        <r>
          <rPr>
            <sz val="11"/>
            <color indexed="81"/>
            <rFont val="Arial"/>
            <family val="2"/>
          </rPr>
          <t xml:space="preserve"> Identifica a los controles que pese a que se ejecutan en el proceso no se encuentran documentados en ningún documento propio del proceso.</t>
        </r>
      </text>
    </comment>
    <comment ref="AO11" authorId="0" shapeId="0">
      <text>
        <r>
          <rPr>
            <b/>
            <u/>
            <sz val="11"/>
            <color indexed="81"/>
            <rFont val="Arial"/>
            <family val="2"/>
          </rPr>
          <t>FRECUENCIA CON LA SE SE APLICA EL CONTROL</t>
        </r>
        <r>
          <rPr>
            <sz val="11"/>
            <color indexed="81"/>
            <rFont val="Arial"/>
            <family val="2"/>
          </rPr>
          <t xml:space="preserve">
Aspecto que permite registrar si la frecuencia de aplicación del control es adecuada o no y se se debe mejorar.</t>
        </r>
        <r>
          <rPr>
            <sz val="9"/>
            <color indexed="81"/>
            <rFont val="Tahoma"/>
            <family val="2"/>
          </rPr>
          <t xml:space="preserve">
</t>
        </r>
      </text>
    </comment>
    <comment ref="AP11" authorId="0" shapeId="0">
      <text>
        <r>
          <rPr>
            <b/>
            <u/>
            <sz val="9"/>
            <color indexed="81"/>
            <rFont val="Tahoma"/>
            <family val="2"/>
          </rPr>
          <t>E</t>
        </r>
        <r>
          <rPr>
            <b/>
            <u/>
            <sz val="11"/>
            <color indexed="81"/>
            <rFont val="Arial"/>
            <family val="2"/>
          </rPr>
          <t>VIDENCIAS DE IMPLEMENTACIÓN DEL CONTROL</t>
        </r>
        <r>
          <rPr>
            <sz val="11"/>
            <color indexed="81"/>
            <rFont val="Arial"/>
            <family val="2"/>
          </rPr>
          <t xml:space="preserve">
</t>
        </r>
        <r>
          <rPr>
            <b/>
            <sz val="11"/>
            <color indexed="81"/>
            <rFont val="Arial"/>
            <family val="2"/>
          </rPr>
          <t>1. Control con Registro</t>
        </r>
        <r>
          <rPr>
            <sz val="11"/>
            <color indexed="81"/>
            <rFont val="Arial"/>
            <family val="2"/>
          </rPr>
          <t xml:space="preserve">: El control deja un registro permite evidencia la ejecución del control.
</t>
        </r>
        <r>
          <rPr>
            <b/>
            <sz val="11"/>
            <color indexed="81"/>
            <rFont val="Arial"/>
            <family val="2"/>
          </rPr>
          <t>2. Control Sin Registro:</t>
        </r>
        <r>
          <rPr>
            <sz val="11"/>
            <color indexed="81"/>
            <rFont val="Arial"/>
            <family val="2"/>
          </rPr>
          <t xml:space="preserve"> El control no deja registro de la ejecución del control.
</t>
        </r>
      </text>
    </comment>
  </commentList>
</comments>
</file>

<file path=xl/sharedStrings.xml><?xml version="1.0" encoding="utf-8"?>
<sst xmlns="http://schemas.openxmlformats.org/spreadsheetml/2006/main" count="473" uniqueCount="272">
  <si>
    <t>No.</t>
  </si>
  <si>
    <t>PROCESO 
SIGC - UFPS</t>
  </si>
  <si>
    <t>DEPENDENCIA RESPONSABLE</t>
  </si>
  <si>
    <t>Económico y Reputacional</t>
  </si>
  <si>
    <t>Económico</t>
  </si>
  <si>
    <t>Reputacional</t>
  </si>
  <si>
    <t>Procesos SIGC</t>
  </si>
  <si>
    <t>Direccionamiento Estratégico</t>
  </si>
  <si>
    <t>Gestión de Calidad</t>
  </si>
  <si>
    <t>Gestión Académica</t>
  </si>
  <si>
    <t>Investigación</t>
  </si>
  <si>
    <t>Extensión</t>
  </si>
  <si>
    <t>Gestión Administrativa y Financiera</t>
  </si>
  <si>
    <t>Gestión Talento Humano</t>
  </si>
  <si>
    <t>Gestión de Tecnologias y Sistemas de Información</t>
  </si>
  <si>
    <t>Gestión de Servicios Académicos y Bibliotecarios</t>
  </si>
  <si>
    <t>Gestión de Comunicaciones</t>
  </si>
  <si>
    <t>Gestión Documental</t>
  </si>
  <si>
    <t>Gestión Legal</t>
  </si>
  <si>
    <t>Gestión Estudiantil</t>
  </si>
  <si>
    <t>Gestión Bienestar Universitario</t>
  </si>
  <si>
    <t>Auditoría y Control Interno</t>
  </si>
  <si>
    <t>Dependencia Responsable</t>
  </si>
  <si>
    <t>Oficina de Planeación</t>
  </si>
  <si>
    <t>Vicerectoría Académica</t>
  </si>
  <si>
    <t>Rectoría</t>
  </si>
  <si>
    <t>Vicerectoría Asistente Investigación y Extensión</t>
  </si>
  <si>
    <t>Vicerectoría Administrativa</t>
  </si>
  <si>
    <t>División de Recursos Humanos</t>
  </si>
  <si>
    <t>División de Sistemas</t>
  </si>
  <si>
    <t>División de Servicios Académicos</t>
  </si>
  <si>
    <t>Oficina de Prensa y Comunicaciones</t>
  </si>
  <si>
    <t>Unidad de Gestión y Atención Documental</t>
  </si>
  <si>
    <t>Oficina Jurpidica</t>
  </si>
  <si>
    <t>Vicerectoría Asistente de Estudios</t>
  </si>
  <si>
    <t>Vicerectoría Bienestar Universitario</t>
  </si>
  <si>
    <t>Oficina de Control Interno</t>
  </si>
  <si>
    <t>Estratégico</t>
  </si>
  <si>
    <t>Financiero</t>
  </si>
  <si>
    <t>Operativo</t>
  </si>
  <si>
    <t xml:space="preserve">De Imagen </t>
  </si>
  <si>
    <t>Legales o de Cumplimiento</t>
  </si>
  <si>
    <t>Tecnológicos</t>
  </si>
  <si>
    <t>Corrupción</t>
  </si>
  <si>
    <t>Impacto del Riesgo</t>
  </si>
  <si>
    <t>Clasificación del Riesgo</t>
  </si>
  <si>
    <t>FASE 1 - IDENTIFICACIÓN DEL RIESGO</t>
  </si>
  <si>
    <t>PROBABILIDAD INHERENTE</t>
  </si>
  <si>
    <t>Tabla Criterios para definir el nivel de probabilidad</t>
  </si>
  <si>
    <t>Frecuencia de la Actividad</t>
  </si>
  <si>
    <t>Probabilidad</t>
  </si>
  <si>
    <t>Muy Baja</t>
  </si>
  <si>
    <t>Baja</t>
  </si>
  <si>
    <t>Media</t>
  </si>
  <si>
    <t>Alta</t>
  </si>
  <si>
    <t>Muy Alta</t>
  </si>
  <si>
    <t>%</t>
  </si>
  <si>
    <t>CRITERIOS DE IMPACTO</t>
  </si>
  <si>
    <t>Tabla Criterios para definir el nivel de impacto</t>
  </si>
  <si>
    <t>Afectación Económica (o presupuestal)</t>
  </si>
  <si>
    <t>Pérdida Reputacional</t>
  </si>
  <si>
    <t xml:space="preserve">Afectación menor a 10 SMLMV </t>
  </si>
  <si>
    <t xml:space="preserve">Entre 10 y 50 SMLMV </t>
  </si>
  <si>
    <t xml:space="preserve">Entre 50 y 100 SMLMV </t>
  </si>
  <si>
    <t xml:space="preserve">Entre 100 y 500 SMLMV </t>
  </si>
  <si>
    <t xml:space="preserve">Mayor a 500 SMLMV </t>
  </si>
  <si>
    <t>IMPACTO INHERENTE</t>
  </si>
  <si>
    <t>Casi seguro</t>
  </si>
  <si>
    <t>Probable</t>
  </si>
  <si>
    <t>Posible</t>
  </si>
  <si>
    <t>Improbable</t>
  </si>
  <si>
    <t>Rara vez</t>
  </si>
  <si>
    <t>ZONA DE RIESGO INHERENTE</t>
  </si>
  <si>
    <t>Moderado</t>
  </si>
  <si>
    <t>DESCRIPCIÓN DEL RIESGO</t>
  </si>
  <si>
    <t>DESCRIPCIÓN DEL CONTROL</t>
  </si>
  <si>
    <t>IMPACTO DEL RIESGO</t>
  </si>
  <si>
    <t>CAUSA DEL RIESGO</t>
  </si>
  <si>
    <t>CLASIFICACIÓN DEL RIESGO</t>
  </si>
  <si>
    <t>Tipo de Control</t>
  </si>
  <si>
    <t>Preventivo</t>
  </si>
  <si>
    <t>Correctivo</t>
  </si>
  <si>
    <t>IMPACTO</t>
  </si>
  <si>
    <t>PROBABILIDAD DE OCURRENCIA</t>
  </si>
  <si>
    <t>TIPO</t>
  </si>
  <si>
    <t>IMPLEMENTACIÓN</t>
  </si>
  <si>
    <t>Implementación</t>
  </si>
  <si>
    <t>Manual</t>
  </si>
  <si>
    <t>CALIFICACIÓN</t>
  </si>
  <si>
    <t>Automático</t>
  </si>
  <si>
    <t>DOCUMENTACIÓN</t>
  </si>
  <si>
    <t>Documentación</t>
  </si>
  <si>
    <t>Documentado</t>
  </si>
  <si>
    <t>Sin Documentar</t>
  </si>
  <si>
    <t>FRECUENCIA ADECUADA</t>
  </si>
  <si>
    <t>ATRIBUTOS</t>
  </si>
  <si>
    <t>FASE 2 - ANALISIS DEL RIESGO INHERENTE</t>
  </si>
  <si>
    <t>AFECTACIÓN FINAL</t>
  </si>
  <si>
    <t>FASE 3 -ANALISIS Y EVALUACIÓN DE LOS CONTROLES</t>
  </si>
  <si>
    <t>PROBABILIDAD RESIDUAL FINAL</t>
  </si>
  <si>
    <t>IMPACTO RESIDUAL FINAL</t>
  </si>
  <si>
    <t>TRATAMIENTO</t>
  </si>
  <si>
    <t>Opción de Tratamiento</t>
  </si>
  <si>
    <t>Evitar el Riesgo</t>
  </si>
  <si>
    <t>Reducir el Riesgo</t>
  </si>
  <si>
    <t>Compartir o Transferir el Riesgo</t>
  </si>
  <si>
    <t>Asumir un Riesgo</t>
  </si>
  <si>
    <t>FASE 4 - ANALISIS DEL RIESGO RESIDUAL</t>
  </si>
  <si>
    <t>DESCRIPCIÓN DE LAS ACCIONES</t>
  </si>
  <si>
    <t>FECHA DE INICIO</t>
  </si>
  <si>
    <t>FECHA DE TERMINACIÓN</t>
  </si>
  <si>
    <t>PERIODO DE EJECUCIÓN</t>
  </si>
  <si>
    <t>REGISTROS / EVIDENCIAS</t>
  </si>
  <si>
    <t>RESPONSABLES DE LA EJECUCIÓN DE LA ACCIÓN</t>
  </si>
  <si>
    <t>FASE 5 - ACCIONES ASOCIADAS AL CONTROL</t>
  </si>
  <si>
    <t>FECHA</t>
  </si>
  <si>
    <t>ACCIONES</t>
  </si>
  <si>
    <t>RESPONSABLES</t>
  </si>
  <si>
    <t>INDICADOR</t>
  </si>
  <si>
    <t>FASE 6 - MONITOREO Y REVISIÓN</t>
  </si>
  <si>
    <t>EVIDENCIAS</t>
  </si>
  <si>
    <t>RIESGO IDENTIFICADO</t>
  </si>
  <si>
    <r>
      <rPr>
        <b/>
        <sz val="11"/>
        <color theme="1"/>
        <rFont val="Calibri"/>
        <family val="2"/>
        <scheme val="minor"/>
      </rPr>
      <t>Rara ve</t>
    </r>
    <r>
      <rPr>
        <sz val="11"/>
        <color theme="1"/>
        <rFont val="Calibri"/>
        <family val="2"/>
        <scheme val="minor"/>
      </rPr>
      <t>z - El evento puede ocurrir solo en circunstancias excepcionales (poco comunes o anormales)</t>
    </r>
  </si>
  <si>
    <r>
      <rPr>
        <b/>
        <sz val="10"/>
        <color rgb="FF000000"/>
        <rFont val="Arial"/>
        <family val="2"/>
      </rPr>
      <t>Improbable</t>
    </r>
    <r>
      <rPr>
        <sz val="10"/>
        <color rgb="FF000000"/>
        <rFont val="Arial"/>
        <family val="2"/>
      </rPr>
      <t xml:space="preserve"> - El evento puede ocurrir en algún momento</t>
    </r>
  </si>
  <si>
    <r>
      <rPr>
        <b/>
        <sz val="10"/>
        <color rgb="FF000000"/>
        <rFont val="Arial"/>
        <family val="2"/>
      </rPr>
      <t>Posible -</t>
    </r>
    <r>
      <rPr>
        <sz val="10"/>
        <color rgb="FF000000"/>
        <rFont val="Arial"/>
        <family val="2"/>
      </rPr>
      <t xml:space="preserve">  El evento podrá ocurrir en algún momento.</t>
    </r>
  </si>
  <si>
    <r>
      <rPr>
        <b/>
        <sz val="10"/>
        <color rgb="FF000000"/>
        <rFont val="Arial"/>
        <family val="2"/>
      </rPr>
      <t>Probable</t>
    </r>
    <r>
      <rPr>
        <sz val="10"/>
        <color rgb="FF000000"/>
        <rFont val="Arial"/>
        <family val="2"/>
      </rPr>
      <t xml:space="preserve"> - Es viable que el evento ocurra en la mayoría de las circunstancias</t>
    </r>
  </si>
  <si>
    <r>
      <rPr>
        <b/>
        <sz val="10"/>
        <color rgb="FF000000"/>
        <rFont val="Arial"/>
        <family val="2"/>
      </rPr>
      <t>Casi Seguro</t>
    </r>
    <r>
      <rPr>
        <sz val="10"/>
        <color rgb="FF000000"/>
        <rFont val="Arial"/>
        <family val="2"/>
      </rPr>
      <t xml:space="preserve"> - Se espera que el evento ocurra en la mayoría de las circunstancias.</t>
    </r>
  </si>
  <si>
    <t>PROBABILIDAD</t>
  </si>
  <si>
    <t>LLAVE</t>
  </si>
  <si>
    <t>Leve</t>
  </si>
  <si>
    <t>Menor</t>
  </si>
  <si>
    <t>Mayor</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</si>
  <si>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</si>
  <si>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</si>
  <si>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</si>
  <si>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</si>
  <si>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</si>
  <si>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</si>
  <si>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</si>
  <si>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</si>
  <si>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</si>
  <si>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</si>
  <si>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</si>
  <si>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</si>
  <si>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</si>
  <si>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</si>
  <si>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</si>
  <si>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</si>
  <si>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</si>
  <si>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</si>
  <si>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</si>
  <si>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</si>
  <si>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</si>
  <si>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</si>
  <si>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</si>
  <si>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</si>
  <si>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</si>
  <si>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COMBINACIÓN</t>
  </si>
  <si>
    <t>ZONA</t>
  </si>
  <si>
    <t>R1</t>
  </si>
  <si>
    <t>R2</t>
  </si>
  <si>
    <t>R3</t>
  </si>
  <si>
    <t>R4</t>
  </si>
  <si>
    <t>R5</t>
  </si>
  <si>
    <t>RIESGO</t>
  </si>
  <si>
    <t>ZONA INHERENTE</t>
  </si>
  <si>
    <t>ANALISIS DEL RIESGO INHERENTE</t>
  </si>
  <si>
    <t>ANALISIS DEL RIESGO RESIDUAL</t>
  </si>
  <si>
    <t>Catastrófica</t>
  </si>
  <si>
    <t>Extrema</t>
  </si>
  <si>
    <t>Moderada</t>
  </si>
  <si>
    <t>ZONA RESIDUAL</t>
  </si>
  <si>
    <t>RIEGOS</t>
  </si>
  <si>
    <t>Matriz de calor Riesgos</t>
  </si>
  <si>
    <t>CRITERIOS DE PROBABILIDAD</t>
  </si>
  <si>
    <t>DIRECCIONAMIENTO ESTRATEGICO</t>
  </si>
  <si>
    <t>MAPA DE RIESGOS</t>
  </si>
  <si>
    <t>CODIGO</t>
  </si>
  <si>
    <t>VERSIÓN</t>
  </si>
  <si>
    <t>PÁGINA</t>
  </si>
  <si>
    <t>FO-DE-16</t>
  </si>
  <si>
    <t>1 DE 1</t>
  </si>
  <si>
    <t>ELABORÓ</t>
  </si>
  <si>
    <t>REVISÓ</t>
  </si>
  <si>
    <t>APROBÓ</t>
  </si>
  <si>
    <t>Líder Direccionamiento Estratégico</t>
  </si>
  <si>
    <t>Equipo Operativo de Calidad</t>
  </si>
  <si>
    <t>Líder de Calidad</t>
  </si>
  <si>
    <t>R6</t>
  </si>
  <si>
    <t>R7</t>
  </si>
  <si>
    <t>R8</t>
  </si>
  <si>
    <t>R9</t>
  </si>
  <si>
    <t>R10</t>
  </si>
  <si>
    <t>RIESGO 1</t>
  </si>
  <si>
    <t>RIESGO 2</t>
  </si>
  <si>
    <t>RIESGO 3</t>
  </si>
  <si>
    <t>RIESGO 4</t>
  </si>
  <si>
    <t>RIESGO 5</t>
  </si>
  <si>
    <t>RIESGO 6</t>
  </si>
  <si>
    <t>RIESGO 7</t>
  </si>
  <si>
    <t>RIESGO 8</t>
  </si>
  <si>
    <t>RIESGO 9</t>
  </si>
  <si>
    <t>RIESGO 10</t>
  </si>
  <si>
    <t xml:space="preserve">ZONA DE RIESGO FINAL </t>
  </si>
  <si>
    <r>
      <rPr>
        <b/>
        <sz val="10"/>
        <color rgb="FF000000"/>
        <rFont val="Arial"/>
        <family val="2"/>
      </rPr>
      <t>Leve -</t>
    </r>
    <r>
      <rPr>
        <sz val="10"/>
        <color rgb="FF000000"/>
        <rFont val="Arial"/>
        <family val="2"/>
      </rPr>
      <t xml:space="preserve"> El riesgo afecta la imagen de alguna área de la organización</t>
    </r>
  </si>
  <si>
    <r>
      <rPr>
        <b/>
        <sz val="10"/>
        <color rgb="FF000000"/>
        <rFont val="Arial"/>
        <family val="2"/>
      </rPr>
      <t xml:space="preserve">Menor - </t>
    </r>
    <r>
      <rPr>
        <sz val="10"/>
        <color rgb="FF000000"/>
        <rFont val="Arial"/>
        <family val="2"/>
      </rPr>
      <t>El riesgo afecta la imagen de la entidad internamente, de conocimiento general, nivel interno, de junta dircetiva y accionistas y/o de provedores</t>
    </r>
  </si>
  <si>
    <r>
      <rPr>
        <b/>
        <sz val="10"/>
        <color rgb="FF000000"/>
        <rFont val="Arial"/>
        <family val="2"/>
      </rPr>
      <t xml:space="preserve">Moderado - </t>
    </r>
    <r>
      <rPr>
        <sz val="10"/>
        <color rgb="FF000000"/>
        <rFont val="Arial"/>
        <family val="2"/>
      </rPr>
      <t>El riesgo afecta la imagen de la entidad con algunos usuarios de relevancia frente al logro de los objetivos</t>
    </r>
  </si>
  <si>
    <r>
      <rPr>
        <b/>
        <sz val="10"/>
        <color rgb="FF000000"/>
        <rFont val="Arial"/>
        <family val="2"/>
      </rPr>
      <t xml:space="preserve">Mayor - </t>
    </r>
    <r>
      <rPr>
        <sz val="10"/>
        <color rgb="FF000000"/>
        <rFont val="Arial"/>
        <family val="2"/>
      </rPr>
      <t>El riesgo afecta la imagen de de la entidad con efecto publicitario sostenido a nivel de sector administrativo, nivel departamental o municipal</t>
    </r>
  </si>
  <si>
    <r>
      <rPr>
        <b/>
        <sz val="10"/>
        <color rgb="FF000000"/>
        <rFont val="Arial"/>
        <family val="2"/>
      </rPr>
      <t xml:space="preserve">Catastrófico - </t>
    </r>
    <r>
      <rPr>
        <sz val="10"/>
        <color rgb="FF000000"/>
        <rFont val="Arial"/>
        <family val="2"/>
      </rPr>
      <t>El riesgo afecta la imagen de la entidad a nivel nacional, con efecto publicitarios sostenible a nivel país</t>
    </r>
  </si>
  <si>
    <t>02</t>
  </si>
  <si>
    <t>Incumplimiento del Plan Anual de Auditorias</t>
  </si>
  <si>
    <t>SI</t>
  </si>
  <si>
    <t>Con Registros</t>
  </si>
  <si>
    <t>Revisión periódica del cronograma del Plan Anual de Auditorias para determinar el grado de cumplimiento del mismo.</t>
  </si>
  <si>
    <t>Jefe Oficina de Control Interno</t>
  </si>
  <si>
    <t>Incumplimiento en la presentación de informes a la Alta Dirección y Entes de Vigilancia y Control.</t>
  </si>
  <si>
    <t>Incumplimiento al seguimiento de los mapas de riesgos de los procesos institucionales.</t>
  </si>
  <si>
    <t>Baja cobertura del Plan Anual de Auditorias, respecto de las dependencias y/o procesos susceptibles de auditar.</t>
  </si>
  <si>
    <t>Aplicación de la Guía de Administración del Riesgo.</t>
  </si>
  <si>
    <t>Informes de seguimiento a los mapas de riesgos.</t>
  </si>
  <si>
    <t>Los resultados de las auditorias no agregan valor a la gestión de los procesos.</t>
  </si>
  <si>
    <t>Inadecuada identificación de las dependencias y/o procesos a auditar.
Fallas en la identificación y determinación de los criterios de auditoria.</t>
  </si>
  <si>
    <t>Insuficiente personal para el desarrollo de auditorias en cada área.
Inadecuada proyección en el Plan Anual de Auditorias.</t>
  </si>
  <si>
    <t>Inexistencia de mapas de riesgos de algunos procesos.
Mapas de riesgos desactualizados.
Falta de evidencias de acciones asociadas al control.
Deficiencias en la aplicación de la Guía Administración del Riesgo.</t>
  </si>
  <si>
    <t>Pérdida de información por daños informáticos.
Poca colaboración de parte de los funcionarios sobre los cuales se obtiene la información.
Información de entrada insuficiente.</t>
  </si>
  <si>
    <t>Fallar en la planificación del Plan Anual de Auditorias.
Tiempo insuficiente para desarrollar el Plan Anual de Auditorias.
No entrega oportuna de la información por parte de los procesos a auditar.
El plan se ve interrumpido por la necesidad de atender auditorias especiales.</t>
  </si>
  <si>
    <t>Procedimiento de Auditorias Internas.
Indicador cumplimiento de las auditorias internas.
Independientemente de las auditorias especiales que deban desarrollarse, se asegura la ejecución de las auditorias programadas.</t>
  </si>
  <si>
    <t>Cronograma de presentación de informes.
Plan de Acción.
Comunicaciones sistema Datarsoft y correo electrónico institucional.</t>
  </si>
  <si>
    <t>Acta de reunión de trabajo (socialización de avances y resultados)
Informes de auditorias de gestión y seguimiento ejecutadas en la vigencia.
Informe de gestión de la Oficina de Control Interno.</t>
  </si>
  <si>
    <t>Revisión constante de las fechas de entrega de informes a la Alta Dirección y Entes de Vigilancia y Control.
Revisión permanente de las páginas web de los Entes de Vigilancia y Control.
Revisión de la información entregada por las dependencias.</t>
  </si>
  <si>
    <t>Plan de Acción Oficina de Control Interno.
Relación de informes presentados a la Alta Dirección y los Entes de Vigilancia y Control.</t>
  </si>
  <si>
    <t>Adecuada selección del personal asignado a la Oficina de Control Interno.
Análisis y priorización de los procesos institucionales que requieren ser auditados.
Socialización del Plan Anual de Auditorias en el Comité de Coordinación de Control Interno.
Capacitación permanente al personal de la Oficina de Control Interno.</t>
  </si>
  <si>
    <t>Solicitudes de la Alta Dirección (sistema Datarsoft)
Acta de reunión Comité Coordinación Control Interno.
Asistencia a capacitaciones.</t>
  </si>
  <si>
    <t>Seguimiento al Plan Anual de Auditorias aprobado por el Comité de Coordinación de Control Interno.
Asignación de personal cualificado de acuerdo a la naturaleza de la auditoria.</t>
  </si>
  <si>
    <t>Informes de auditorias ejecutadas en la vigencia.</t>
  </si>
  <si>
    <t>Subjetividad en la valoración de los hallazgos y en la presentación de los informes</t>
  </si>
  <si>
    <t>Toma de atribuciones que no son de la competencia de la Oficina de Control Interno.</t>
  </si>
  <si>
    <t>Favorecimiento e intereses particulares.
Limitación o extralimitación del deber de cuidado de la norma.</t>
  </si>
  <si>
    <t>Aplicación de las funciones asignadas y de la normatividad reguladora de la Oficina de Control Interno.</t>
  </si>
  <si>
    <t>Fuga de información.</t>
  </si>
  <si>
    <t>Herramientas tecnológicas: los equipos se encuentran en áreas de fácil acceso.
Procesos: exposición a que un funcionario comparta a través del correo electrónico, coloque en un sitio web, transfiera a dispositivos extraibles información confidencial de la dependencia o la institución.
Personas: desvinculación del personal.
Uso inadecuado de los usuarios y contraseñas de acceso a los sistemas.</t>
  </si>
  <si>
    <t>Sensibilizar a los funcionarios de acuerdo con el rol que desempeñan en cuanto a la seguridad de la institución.
Aplicación de las mejores prácticas de acuerdo con la Norma ISO 27001 (norma internacional que permite el aseguramiento, la confidencialidad e integridad de los datos y de la información, así como de los sistemas que la procesan)
Acuerdos de confidencialidad.</t>
  </si>
  <si>
    <t>Analizar las funciones de la Oficina de Control Interno e interiorizarlas entre el personal.
Revisión y aplicación de la normatividad reguladora del Sistema de Control Interno.</t>
  </si>
  <si>
    <t>Plan Anual de Auditorias que corresponda a la mitigación de riesgos detectados por cada una de las dependencias y/o procesos.
Identificación clara de los criterios de auditoria.</t>
  </si>
  <si>
    <t xml:space="preserve">Guía Administración del Riesgo institucional. </t>
  </si>
  <si>
    <t>Informe preliminar de auditoria.
Papeles de trabajo (cédulas de análisis del auditor, soportes obtenidos por el auditor) de las auditorias ejecutadas.
Evaluación del desempeño del personal.
Hoja de vida del personal.</t>
  </si>
  <si>
    <t>Definición de perfiles de personal.
Discusión del informe preliminar con el equipo de trabajo de la OCI.
Discusión del informe preliminar con el auditado.
Capacitaciones de sensibilización sobre las responsabilidades del trabajo asignado.</t>
  </si>
  <si>
    <t>Ejecución del Plan de Acción de la Oficina de Control Interno.
Presentación de informes a entes de control en los términos señalados por la normatividad.
Ejecución del Programa Anual de Auditorias aprobado en Comité de Coordinación de Control Interno.</t>
  </si>
  <si>
    <t>Código de Ética del Auditor Interno.
Acta de entrega del cargo.
Cláusulas contractuales.</t>
  </si>
  <si>
    <t>Solicitar a la División de Recursos Humanos la vinculación del personal para el desarrollo de las diferentes actividades de la oficina.
Realizar reunión con el equipo de trabajo de la OCI para analizar el Plan Anual de Auditorias de la vigencia aprobado en el Comité de Coordinación de Control Interno.</t>
  </si>
  <si>
    <t>Selección del personal (idoneidad, independencia mental y diligencia profesional, entre otros)
Aplicar lo establecido en el Código de Ética del Auditor y el Código Único Disciplinario, sobre los valores y las reglas de conducta del auditor.
Aplicación del Procedimiento de Auditorias Internas PR-CI-01.</t>
  </si>
  <si>
    <t>Favorecimiento e intereses particulares y a terceros.
Manipular información relacionada con el cumplimiento de las disposiciones legales.</t>
  </si>
  <si>
    <t>Establecer clave de acceso a cada uno de los equipos asignados al personal de la OCI al iniciar las labores administrativas.
Socialización de la Política de Control Interno, el Código de Ética del Auditor, el Estatuto de Auditoría y el Procedimiento de Auditoría al personal.
Acuerdo de confidencialidad celebrado con la UFPS para la contratación laboral.</t>
  </si>
  <si>
    <t>Suplantación de identidad</t>
  </si>
  <si>
    <t>Incumplimiento y/o vulneración de los controles definidos en el manejo de la información.
Falta de ética.
Intención de favorecimiento a un tercero.
Falsificación de firma.</t>
  </si>
  <si>
    <t>Verificación de la documentación e información generada al interior del proceso antes de su divulgación y trámite correspondiente.
Restricciones en el acceso y descarga de aplicaciones a los equipos de cómputo.
Control y cambio periodico de claves de acceso a los sistemas de información.</t>
  </si>
  <si>
    <t>Uso de contraseñas para el acceso a los computadores y a los sistemas de información.
Verificar el cierre de las aplicaciones una vez terminada cada actividad o labor.
Personalizar y/o no delegar el acceso al correo electrónico y Datarsoft a otro funcionario.
Limitar el acceso y manipulación a los sistemas de información institucionales.</t>
  </si>
  <si>
    <t>Solicitudes periódicas de cambio de clave.
Revisiones esporádicas en los equipos sobre el cierre de aplicaciones. 
Reuniones periódicas y/o socialización sobre la importancia de la ética en el manejo de equipos y aplicaciones.</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</si>
  <si>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</si>
  <si>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</si>
  <si>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</si>
  <si>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</si>
  <si>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</si>
  <si>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</si>
  <si>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</si>
  <si>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</si>
  <si>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</si>
  <si>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</si>
  <si>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ACTUALIZACIÓN MAPA DE RIESGO</t>
  </si>
  <si>
    <t>4/16/2018</t>
  </si>
  <si>
    <t>12/21/2021</t>
  </si>
  <si>
    <t>12/21/202</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</si>
</sst>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0"/>
      <color theme="1"/>
      <name val="Arial"/>
      <family val="2"/>
    </font>
    <font>
      <sz val="10"/>
      <color theme="1"/>
      <name val="Arial"/>
      <family val="2"/>
    </font>
    <font>
      <sz val="10"/>
      <name val="Arial"/>
      <family val="2"/>
    </font>
    <font>
      <b/>
      <sz val="10"/>
      <color rgb="FF000000"/>
      <name val="Arial"/>
      <family val="2"/>
    </font>
    <font>
      <sz val="10"/>
      <color rgb="FF000000"/>
      <name val="Arial"/>
      <family val="2"/>
    </font>
    <font>
      <sz val="10"/>
      <color rgb="FFFFFFFF"/>
      <name val="Arial"/>
      <family val="2"/>
    </font>
    <font>
      <sz val="8"/>
      <color theme="1"/>
      <name val="Arial"/>
      <family val="2"/>
    </font>
    <font>
      <b/>
      <sz val="8"/>
      <color theme="1"/>
      <name val="Arial"/>
      <family val="2"/>
    </font>
    <font>
      <b/>
      <sz val="11"/>
      <color theme="0"/>
      <name val="Calibri"/>
      <family val="2"/>
      <scheme val="minor"/>
    </font>
    <font>
      <b/>
      <sz val="11"/>
      <name val="Calibri"/>
      <family val="2"/>
      <scheme val="minor"/>
    </font>
    <font>
      <b/>
      <sz val="16"/>
      <color theme="1"/>
      <name val="Calibri"/>
      <family val="2"/>
      <scheme val="minor"/>
    </font>
    <font>
      <b/>
      <sz val="8"/>
      <color theme="1"/>
      <name val="Calibri"/>
      <family val="2"/>
      <scheme val="minor"/>
    </font>
    <font>
      <b/>
      <sz val="11"/>
      <color theme="1"/>
      <name val="Arial"/>
      <family val="2"/>
    </font>
    <font>
      <sz val="11"/>
      <color theme="1"/>
      <name val="Calibri"/>
      <family val="2"/>
      <scheme val="minor"/>
    </font>
    <font>
      <sz val="11"/>
      <name val="Calibri"/>
      <family val="2"/>
      <scheme val="minor"/>
    </font>
    <font>
      <sz val="8"/>
      <color theme="1"/>
      <name val="Calibri"/>
      <family val="2"/>
      <scheme val="minor"/>
    </font>
    <font>
      <b/>
      <sz val="12"/>
      <color theme="1"/>
      <name val="Arial"/>
      <family val="2"/>
    </font>
    <font>
      <b/>
      <sz val="14"/>
      <color theme="1"/>
      <name val="Arial"/>
      <family val="2"/>
    </font>
    <font>
      <b/>
      <sz val="14"/>
      <color theme="0"/>
      <name val="Arial"/>
      <family val="2"/>
    </font>
    <font>
      <b/>
      <sz val="12"/>
      <name val="Arial"/>
      <family val="2"/>
    </font>
    <font>
      <sz val="12"/>
      <name val="Arial"/>
      <family val="2"/>
    </font>
    <font>
      <sz val="12"/>
      <color theme="1"/>
      <name val="Arial"/>
      <family val="2"/>
    </font>
    <font>
      <sz val="9"/>
      <color indexed="81"/>
      <name val="Tahoma"/>
      <family val="2"/>
    </font>
    <font>
      <sz val="11"/>
      <color indexed="81"/>
      <name val="Tahoma"/>
      <family val="2"/>
    </font>
    <font>
      <sz val="11"/>
      <color indexed="81"/>
      <name val="Arial"/>
      <family val="2"/>
    </font>
    <font>
      <b/>
      <sz val="11"/>
      <color indexed="81"/>
      <name val="Arial"/>
      <family val="2"/>
    </font>
    <font>
      <b/>
      <u/>
      <sz val="11"/>
      <color indexed="81"/>
      <name val="Arial"/>
      <family val="2"/>
    </font>
    <font>
      <sz val="9"/>
      <color indexed="81"/>
      <name val="Arial"/>
      <family val="2"/>
    </font>
    <font>
      <b/>
      <u/>
      <sz val="9"/>
      <color indexed="81"/>
      <name val="Tahoma"/>
      <family val="2"/>
    </font>
    <font>
      <b/>
      <sz val="10"/>
      <name val="Arial"/>
      <family val="2"/>
    </font>
    <font>
      <b/>
      <sz val="10"/>
      <color theme="0"/>
      <name val="Arial"/>
      <family val="2"/>
    </font>
    <font>
      <b/>
      <sz val="9"/>
      <name val="Arial"/>
      <family val="2"/>
    </font>
    <font>
      <sz val="9"/>
      <name val="Arial"/>
      <family val="2"/>
    </font>
  </fonts>
  <fills count="19">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18">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7" fillId="0" borderId="0" applyFont="0" applyFill="0" applyBorder="0" applyAlignment="0" applyProtection="0"/>
    <xf numFmtId="0" fontId="17" fillId="0" borderId="0"/>
  </cellStyleXfs>
  <cellXfs count="23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Alignment="1">
      <alignment vertical="center"/>
    </xf>
    <xf numFmtId="0" fontId="4" fillId="2" borderId="0" xfId="0" applyFont="1" applyFill="1" applyBorder="1" applyAlignment="1">
      <alignment horizontal="center" vertical="center" wrapText="1"/>
    </xf>
    <xf numFmtId="0" fontId="0" fillId="0" borderId="0" xfId="0" applyBorder="1"/>
    <xf numFmtId="0" fontId="5" fillId="0" borderId="0" xfId="0" applyFont="1" applyFill="1" applyAlignment="1"/>
    <xf numFmtId="0" fontId="5" fillId="0" borderId="0" xfId="0" applyFont="1"/>
    <xf numFmtId="0" fontId="5" fillId="0" borderId="0" xfId="0" applyFont="1" applyFill="1" applyAlignment="1">
      <alignment horizontal="left"/>
    </xf>
    <xf numFmtId="0" fontId="0" fillId="0" borderId="0" xfId="0" applyAlignment="1">
      <alignment wrapText="1"/>
    </xf>
    <xf numFmtId="0" fontId="0" fillId="0" borderId="0" xfId="0" applyFill="1"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 fillId="9" borderId="16" xfId="0" applyFont="1" applyFill="1" applyBorder="1" applyAlignment="1">
      <alignment horizontal="center" vertical="center"/>
    </xf>
    <xf numFmtId="0" fontId="1" fillId="3" borderId="16" xfId="0" applyFont="1" applyFill="1" applyBorder="1" applyAlignment="1">
      <alignment horizontal="center" vertical="center"/>
    </xf>
    <xf numFmtId="0" fontId="12" fillId="7" borderId="16" xfId="0" applyFont="1" applyFill="1" applyBorder="1" applyAlignment="1">
      <alignment horizontal="center" vertical="center"/>
    </xf>
    <xf numFmtId="0" fontId="1" fillId="0" borderId="0" xfId="0" applyFont="1" applyFill="1" applyAlignment="1">
      <alignment horizontal="center" vertical="center" textRotation="90"/>
    </xf>
    <xf numFmtId="0" fontId="12" fillId="10" borderId="16" xfId="0" applyFont="1" applyFill="1" applyBorder="1" applyAlignment="1">
      <alignment horizontal="center" vertical="center"/>
    </xf>
    <xf numFmtId="0" fontId="12" fillId="10" borderId="1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9" fontId="2" fillId="0" borderId="0" xfId="0" applyNumberFormat="1" applyFont="1" applyAlignment="1">
      <alignment horizontal="center" vertical="center"/>
    </xf>
    <xf numFmtId="0" fontId="0" fillId="0" borderId="0" xfId="0" applyAlignment="1">
      <alignment horizontal="center"/>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0" fontId="18" fillId="0" borderId="16" xfId="0" applyFont="1" applyFill="1" applyBorder="1" applyAlignment="1">
      <alignment horizontal="center" vertical="center" wrapText="1"/>
    </xf>
    <xf numFmtId="0" fontId="0" fillId="0" borderId="16" xfId="0" applyBorder="1" applyAlignment="1">
      <alignment horizontal="center" vertical="center"/>
    </xf>
    <xf numFmtId="0" fontId="1" fillId="12" borderId="16" xfId="0" applyFont="1" applyFill="1" applyBorder="1" applyAlignment="1">
      <alignment horizontal="center" vertical="center"/>
    </xf>
    <xf numFmtId="9" fontId="0" fillId="0" borderId="16" xfId="0" applyNumberFormat="1" applyBorder="1" applyAlignment="1">
      <alignment horizontal="center" vertical="center"/>
    </xf>
    <xf numFmtId="0" fontId="10" fillId="0" borderId="16" xfId="0" applyFont="1" applyFill="1" applyBorder="1" applyAlignment="1" applyProtection="1">
      <alignment horizontal="center" vertical="center" wrapText="1"/>
    </xf>
    <xf numFmtId="0" fontId="1" fillId="12" borderId="17" xfId="0" applyFont="1" applyFill="1" applyBorder="1" applyAlignment="1">
      <alignment horizontal="center" vertical="center"/>
    </xf>
    <xf numFmtId="0" fontId="19" fillId="0" borderId="0" xfId="0" applyFont="1" applyAlignment="1">
      <alignment horizontal="center" vertical="center"/>
    </xf>
    <xf numFmtId="0" fontId="5" fillId="0" borderId="0" xfId="0" applyFont="1" applyAlignment="1" applyProtection="1">
      <alignment vertical="center" wrapText="1"/>
      <protection locked="0"/>
    </xf>
    <xf numFmtId="0" fontId="4" fillId="0" borderId="1" xfId="0" applyFont="1" applyBorder="1" applyAlignment="1" applyProtection="1">
      <alignment horizontal="center" vertical="center" textRotation="90"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0" fillId="0" borderId="0" xfId="0" applyFont="1" applyAlignment="1" applyProtection="1">
      <alignment vertical="center" wrapText="1"/>
    </xf>
    <xf numFmtId="0" fontId="25" fillId="0" borderId="0" xfId="0" applyFont="1" applyAlignment="1" applyProtection="1">
      <alignment vertical="center" wrapText="1"/>
    </xf>
    <xf numFmtId="0" fontId="3" fillId="0" borderId="0" xfId="0" applyFont="1" applyAlignment="1" applyProtection="1">
      <alignment vertical="center" wrapText="1"/>
    </xf>
    <xf numFmtId="0" fontId="19" fillId="0" borderId="0" xfId="0" applyNumberFormat="1" applyFont="1" applyAlignment="1">
      <alignment horizontal="center" vertical="center"/>
    </xf>
    <xf numFmtId="0" fontId="7" fillId="8" borderId="16" xfId="0" applyFont="1" applyFill="1" applyBorder="1" applyAlignment="1">
      <alignment horizontal="center" vertical="center" readingOrder="1"/>
    </xf>
    <xf numFmtId="0" fontId="0" fillId="0" borderId="16" xfId="0" applyBorder="1" applyAlignment="1">
      <alignment vertical="center" wrapText="1"/>
    </xf>
    <xf numFmtId="0" fontId="8" fillId="3" borderId="16" xfId="0" applyFont="1" applyFill="1" applyBorder="1" applyAlignment="1">
      <alignment horizontal="center" vertical="center" readingOrder="1"/>
    </xf>
    <xf numFmtId="9" fontId="8" fillId="0" borderId="16" xfId="0" applyNumberFormat="1" applyFont="1" applyBorder="1" applyAlignment="1">
      <alignment horizontal="center" vertical="center" readingOrder="1"/>
    </xf>
    <xf numFmtId="0" fontId="8" fillId="0" borderId="16" xfId="0" applyFont="1" applyBorder="1" applyAlignment="1">
      <alignment horizontal="justify" vertical="center" readingOrder="1"/>
    </xf>
    <xf numFmtId="0" fontId="8" fillId="4" borderId="16" xfId="0" applyFont="1" applyFill="1" applyBorder="1" applyAlignment="1">
      <alignment horizontal="center" vertical="center" readingOrder="1"/>
    </xf>
    <xf numFmtId="0" fontId="8" fillId="5" borderId="16" xfId="0" applyFont="1" applyFill="1" applyBorder="1" applyAlignment="1">
      <alignment horizontal="center" vertical="center" readingOrder="1"/>
    </xf>
    <xf numFmtId="0" fontId="8" fillId="6" borderId="16" xfId="0" applyFont="1" applyFill="1" applyBorder="1" applyAlignment="1">
      <alignment horizontal="center" vertical="center" readingOrder="1"/>
    </xf>
    <xf numFmtId="0" fontId="8" fillId="0" borderId="16" xfId="0" applyFont="1" applyBorder="1" applyAlignment="1">
      <alignment horizontal="justify" vertical="center" wrapText="1" readingOrder="1"/>
    </xf>
    <xf numFmtId="0" fontId="9" fillId="7" borderId="16" xfId="0" applyFont="1" applyFill="1" applyBorder="1" applyAlignment="1">
      <alignment horizontal="center" vertical="center" readingOrder="1"/>
    </xf>
    <xf numFmtId="0" fontId="7" fillId="8" borderId="16" xfId="0" applyFont="1" applyFill="1" applyBorder="1" applyAlignment="1">
      <alignment horizontal="center" vertical="center" wrapText="1" readingOrder="1"/>
    </xf>
    <xf numFmtId="0" fontId="8" fillId="0" borderId="16" xfId="0" applyFont="1" applyBorder="1" applyAlignment="1">
      <alignment horizontal="left" vertical="center" wrapText="1" readingOrder="1"/>
    </xf>
    <xf numFmtId="0" fontId="1" fillId="8" borderId="16" xfId="0" applyFont="1" applyFill="1" applyBorder="1" applyAlignment="1">
      <alignment horizontal="center" vertical="center"/>
    </xf>
    <xf numFmtId="9" fontId="8" fillId="3" borderId="16" xfId="0" applyNumberFormat="1" applyFont="1" applyFill="1" applyBorder="1" applyAlignment="1">
      <alignment horizontal="center" vertical="center" wrapText="1" readingOrder="1"/>
    </xf>
    <xf numFmtId="9" fontId="8" fillId="4" borderId="16" xfId="0" applyNumberFormat="1" applyFont="1" applyFill="1" applyBorder="1" applyAlignment="1">
      <alignment horizontal="center" vertical="center" wrapText="1" readingOrder="1"/>
    </xf>
    <xf numFmtId="9" fontId="8" fillId="5" borderId="16" xfId="0" applyNumberFormat="1" applyFont="1" applyFill="1" applyBorder="1" applyAlignment="1">
      <alignment horizontal="center" vertical="center" wrapText="1" readingOrder="1"/>
    </xf>
    <xf numFmtId="9" fontId="8" fillId="6" borderId="16" xfId="0" applyNumberFormat="1" applyFont="1" applyFill="1" applyBorder="1" applyAlignment="1">
      <alignment horizontal="center" vertical="center" wrapText="1" readingOrder="1"/>
    </xf>
    <xf numFmtId="9" fontId="9" fillId="7" borderId="16" xfId="0" applyNumberFormat="1" applyFont="1" applyFill="1" applyBorder="1" applyAlignment="1">
      <alignment horizontal="center" vertical="center" wrapText="1" readingOrder="1"/>
    </xf>
    <xf numFmtId="0" fontId="5" fillId="0" borderId="1" xfId="0" applyFont="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textRotation="90" wrapText="1"/>
      <protection locked="0"/>
    </xf>
    <xf numFmtId="9" fontId="5" fillId="11" borderId="1" xfId="1" applyFont="1" applyFill="1" applyBorder="1" applyAlignment="1" applyProtection="1">
      <alignment horizontal="center" vertical="center" wrapText="1"/>
      <protection locked="0"/>
    </xf>
    <xf numFmtId="9" fontId="6" fillId="11" borderId="1" xfId="1" applyFont="1" applyFill="1" applyBorder="1" applyAlignment="1" applyProtection="1">
      <alignment horizontal="center" vertical="center" wrapText="1"/>
      <protection locked="0"/>
    </xf>
    <xf numFmtId="0" fontId="2" fillId="0" borderId="0" xfId="2" applyFont="1" applyAlignment="1" applyProtection="1">
      <alignment vertical="center"/>
    </xf>
    <xf numFmtId="0" fontId="2" fillId="0" borderId="0" xfId="2" applyFont="1" applyFill="1" applyAlignment="1" applyProtection="1">
      <alignment vertical="center"/>
    </xf>
    <xf numFmtId="0" fontId="33" fillId="0" borderId="0" xfId="2" applyFont="1" applyFill="1" applyAlignment="1" applyProtection="1">
      <alignment vertical="center"/>
    </xf>
    <xf numFmtId="0" fontId="6" fillId="0" borderId="0" xfId="2" applyFont="1" applyFill="1" applyAlignment="1" applyProtection="1">
      <alignment vertical="center"/>
    </xf>
    <xf numFmtId="0" fontId="17" fillId="0" borderId="0" xfId="2" applyAlignment="1">
      <alignment vertical="center"/>
    </xf>
    <xf numFmtId="0" fontId="17" fillId="0" borderId="16" xfId="2" applyBorder="1" applyAlignment="1">
      <alignment horizontal="center" vertical="center"/>
    </xf>
    <xf numFmtId="14" fontId="17" fillId="0" borderId="16" xfId="2" applyNumberFormat="1" applyBorder="1" applyAlignment="1">
      <alignment horizontal="center" vertical="center"/>
    </xf>
    <xf numFmtId="0" fontId="7" fillId="16" borderId="16" xfId="0" applyFont="1" applyFill="1" applyBorder="1" applyAlignment="1">
      <alignment horizontal="center" vertical="center"/>
    </xf>
    <xf numFmtId="0" fontId="8" fillId="0" borderId="16" xfId="0" applyFont="1" applyFill="1" applyBorder="1" applyAlignment="1">
      <alignment horizontal="center" vertical="center" wrapText="1"/>
    </xf>
    <xf numFmtId="0" fontId="1" fillId="17" borderId="16" xfId="2" applyFont="1" applyFill="1" applyBorder="1" applyAlignment="1">
      <alignment horizontal="center" vertical="center"/>
    </xf>
    <xf numFmtId="0" fontId="1" fillId="17" borderId="16" xfId="2" applyFont="1" applyFill="1" applyBorder="1" applyAlignment="1">
      <alignment horizontal="center" vertical="center" wrapText="1"/>
    </xf>
    <xf numFmtId="0" fontId="7" fillId="18" borderId="16" xfId="0"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35" fillId="0" borderId="1" xfId="2" applyFont="1" applyFill="1" applyBorder="1" applyAlignment="1" applyProtection="1">
      <alignment horizontal="center" vertical="center"/>
    </xf>
    <xf numFmtId="0" fontId="36" fillId="0" borderId="1" xfId="2" applyFont="1" applyFill="1" applyBorder="1" applyAlignment="1" applyProtection="1">
      <alignment horizontal="center" vertical="center"/>
    </xf>
    <xf numFmtId="0" fontId="2" fillId="0" borderId="1" xfId="2" applyFont="1" applyBorder="1" applyAlignment="1" applyProtection="1">
      <alignment horizontal="center" vertical="center"/>
    </xf>
    <xf numFmtId="0" fontId="4" fillId="0" borderId="8" xfId="2" applyFont="1" applyBorder="1" applyAlignment="1" applyProtection="1">
      <alignment horizontal="center" vertical="center"/>
    </xf>
    <xf numFmtId="0" fontId="4" fillId="0" borderId="9" xfId="2" applyFont="1" applyBorder="1" applyAlignment="1" applyProtection="1">
      <alignment horizontal="center" vertical="center"/>
    </xf>
    <xf numFmtId="0" fontId="4" fillId="0" borderId="13" xfId="2" applyFont="1" applyBorder="1" applyAlignment="1" applyProtection="1">
      <alignment horizontal="center" vertical="center"/>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0" fontId="4" fillId="0" borderId="15" xfId="2" applyFont="1" applyBorder="1" applyAlignment="1" applyProtection="1">
      <alignment horizontal="center" vertical="center"/>
    </xf>
    <xf numFmtId="0" fontId="3" fillId="0" borderId="2" xfId="2" applyFont="1" applyFill="1" applyBorder="1" applyAlignment="1" applyProtection="1">
      <alignment vertical="center"/>
    </xf>
    <xf numFmtId="0" fontId="3" fillId="0" borderId="4" xfId="2" applyFont="1" applyFill="1" applyBorder="1" applyAlignment="1" applyProtection="1">
      <alignment vertical="center"/>
    </xf>
    <xf numFmtId="49" fontId="2" fillId="0" borderId="2" xfId="2" applyNumberFormat="1" applyFont="1" applyFill="1" applyBorder="1" applyAlignment="1">
      <alignment horizontal="center" vertical="center"/>
    </xf>
    <xf numFmtId="49" fontId="2" fillId="0" borderId="4" xfId="2" applyNumberFormat="1" applyFont="1" applyFill="1" applyBorder="1" applyAlignment="1">
      <alignment horizontal="center" vertical="center"/>
    </xf>
    <xf numFmtId="0" fontId="34" fillId="15" borderId="8" xfId="2" applyFont="1" applyFill="1" applyBorder="1" applyAlignment="1" applyProtection="1">
      <alignment horizontal="center" vertical="center"/>
    </xf>
    <xf numFmtId="0" fontId="34" fillId="15" borderId="9" xfId="2" applyFont="1" applyFill="1" applyBorder="1" applyAlignment="1" applyProtection="1">
      <alignment horizontal="center" vertical="center"/>
    </xf>
    <xf numFmtId="0" fontId="34" fillId="15" borderId="13" xfId="2" applyFont="1" applyFill="1" applyBorder="1" applyAlignment="1" applyProtection="1">
      <alignment horizontal="center" vertical="center"/>
    </xf>
    <xf numFmtId="0" fontId="34" fillId="15" borderId="5" xfId="2" applyFont="1" applyFill="1" applyBorder="1" applyAlignment="1" applyProtection="1">
      <alignment horizontal="center" vertical="center"/>
    </xf>
    <xf numFmtId="0" fontId="34" fillId="15" borderId="6" xfId="2" applyFont="1" applyFill="1" applyBorder="1" applyAlignment="1" applyProtection="1">
      <alignment horizontal="center" vertical="center"/>
    </xf>
    <xf numFmtId="0" fontId="34" fillId="15" borderId="15" xfId="2" applyFont="1" applyFill="1" applyBorder="1" applyAlignment="1" applyProtection="1">
      <alignment horizontal="center" vertical="center"/>
    </xf>
    <xf numFmtId="14" fontId="2" fillId="0" borderId="2" xfId="2" applyNumberFormat="1" applyFont="1" applyFill="1" applyBorder="1" applyAlignment="1">
      <alignment horizontal="center" vertical="center"/>
    </xf>
    <xf numFmtId="14" fontId="2" fillId="0" borderId="4" xfId="2" applyNumberFormat="1" applyFont="1" applyFill="1" applyBorder="1" applyAlignment="1">
      <alignment horizontal="center" vertical="center"/>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3" xfId="0" applyNumberFormat="1" applyFont="1" applyFill="1" applyBorder="1" applyAlignment="1" applyProtection="1">
      <alignment horizontal="center" vertical="center" wrapText="1"/>
    </xf>
    <xf numFmtId="49" fontId="20" fillId="0" borderId="4" xfId="0" applyNumberFormat="1" applyFont="1" applyFill="1" applyBorder="1" applyAlignment="1" applyProtection="1">
      <alignment horizontal="center" vertical="center" wrapText="1"/>
    </xf>
    <xf numFmtId="14" fontId="20" fillId="0" borderId="2" xfId="0" applyNumberFormat="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2" fillId="15" borderId="8" xfId="0" applyFont="1" applyFill="1" applyBorder="1" applyAlignment="1" applyProtection="1">
      <alignment horizontal="center" vertical="center" wrapText="1"/>
    </xf>
    <xf numFmtId="0" fontId="22" fillId="15" borderId="9" xfId="0" applyFont="1" applyFill="1" applyBorder="1" applyAlignment="1" applyProtection="1">
      <alignment horizontal="center" vertical="center" wrapText="1"/>
    </xf>
    <xf numFmtId="0" fontId="22" fillId="15" borderId="13" xfId="0" applyFont="1" applyFill="1" applyBorder="1" applyAlignment="1" applyProtection="1">
      <alignment horizontal="center" vertical="center" wrapText="1"/>
    </xf>
    <xf numFmtId="0" fontId="22" fillId="15" borderId="5" xfId="0" applyFont="1" applyFill="1" applyBorder="1" applyAlignment="1" applyProtection="1">
      <alignment horizontal="center" vertical="center" wrapText="1"/>
    </xf>
    <xf numFmtId="0" fontId="22" fillId="15" borderId="6" xfId="0" applyFont="1" applyFill="1" applyBorder="1" applyAlignment="1" applyProtection="1">
      <alignment horizontal="center" vertical="center" wrapText="1"/>
    </xf>
    <xf numFmtId="0" fontId="22" fillId="15" borderId="15"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11" borderId="1"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5" fillId="11" borderId="3"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0" fontId="20" fillId="12" borderId="2" xfId="0" applyFont="1" applyFill="1" applyBorder="1" applyAlignment="1" applyProtection="1">
      <alignment horizontal="center" vertical="center" wrapText="1"/>
    </xf>
    <xf numFmtId="0" fontId="20" fillId="12" borderId="3" xfId="0" applyFont="1" applyFill="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6" fillId="11" borderId="8" xfId="0" applyFont="1" applyFill="1" applyBorder="1" applyAlignment="1" applyProtection="1">
      <alignment horizontal="center" vertical="center" wrapText="1"/>
    </xf>
    <xf numFmtId="0" fontId="16" fillId="11" borderId="13" xfId="0" applyFont="1" applyFill="1" applyBorder="1" applyAlignment="1" applyProtection="1">
      <alignment horizontal="center" vertical="center" wrapText="1"/>
    </xf>
    <xf numFmtId="0" fontId="16" fillId="11" borderId="7"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6" fillId="11" borderId="5" xfId="0" applyFont="1" applyFill="1" applyBorder="1" applyAlignment="1" applyProtection="1">
      <alignment horizontal="center" vertical="center" wrapText="1"/>
    </xf>
    <xf numFmtId="0" fontId="16" fillId="11" borderId="15" xfId="0" applyFont="1" applyFill="1" applyBorder="1" applyAlignment="1" applyProtection="1">
      <alignment horizontal="center" vertical="center" wrapText="1"/>
    </xf>
    <xf numFmtId="0" fontId="16" fillId="11" borderId="9" xfId="0" applyFont="1" applyFill="1" applyBorder="1" applyAlignment="1" applyProtection="1">
      <alignment horizontal="center" vertical="center" wrapText="1"/>
    </xf>
    <xf numFmtId="0" fontId="16" fillId="11" borderId="0" xfId="0" applyFont="1" applyFill="1" applyBorder="1" applyAlignment="1" applyProtection="1">
      <alignment horizontal="center" vertical="center" wrapText="1"/>
    </xf>
    <xf numFmtId="0" fontId="16" fillId="11" borderId="6" xfId="0" applyFont="1" applyFill="1" applyBorder="1" applyAlignment="1" applyProtection="1">
      <alignment horizontal="center" vertical="center" wrapText="1"/>
    </xf>
    <xf numFmtId="0" fontId="16" fillId="11" borderId="10"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1" fillId="13" borderId="10" xfId="0" applyFont="1" applyFill="1" applyBorder="1" applyAlignment="1" applyProtection="1">
      <alignment horizontal="center" vertical="center" textRotation="90" wrapText="1"/>
    </xf>
    <xf numFmtId="0" fontId="11" fillId="13" borderId="11" xfId="0" applyFont="1" applyFill="1" applyBorder="1" applyAlignment="1" applyProtection="1">
      <alignment horizontal="center" vertical="center" textRotation="90" wrapText="1"/>
    </xf>
    <xf numFmtId="0" fontId="11" fillId="13" borderId="12" xfId="0" applyFont="1" applyFill="1" applyBorder="1" applyAlignment="1" applyProtection="1">
      <alignment horizontal="center" vertical="center" textRotation="90" wrapText="1"/>
    </xf>
    <xf numFmtId="0" fontId="16" fillId="13" borderId="8" xfId="0" applyFont="1" applyFill="1" applyBorder="1" applyAlignment="1" applyProtection="1">
      <alignment horizontal="center" vertical="center" wrapText="1"/>
    </xf>
    <xf numFmtId="0" fontId="16" fillId="13" borderId="9" xfId="0" applyFont="1" applyFill="1" applyBorder="1" applyAlignment="1" applyProtection="1">
      <alignment horizontal="center" vertical="center" wrapText="1"/>
    </xf>
    <xf numFmtId="0" fontId="16" fillId="13" borderId="13" xfId="0" applyFont="1" applyFill="1" applyBorder="1" applyAlignment="1" applyProtection="1">
      <alignment horizontal="center" vertical="center" wrapText="1"/>
    </xf>
    <xf numFmtId="0" fontId="16" fillId="13" borderId="7" xfId="0" applyFont="1" applyFill="1" applyBorder="1" applyAlignment="1" applyProtection="1">
      <alignment horizontal="center" vertical="center" wrapText="1"/>
    </xf>
    <xf numFmtId="0" fontId="16" fillId="13" borderId="0" xfId="0" applyFont="1" applyFill="1" applyBorder="1" applyAlignment="1" applyProtection="1">
      <alignment horizontal="center" vertical="center" wrapText="1"/>
    </xf>
    <xf numFmtId="0" fontId="16" fillId="13" borderId="14" xfId="0" applyFont="1" applyFill="1" applyBorder="1" applyAlignment="1" applyProtection="1">
      <alignment horizontal="center" vertical="center" wrapText="1"/>
    </xf>
    <xf numFmtId="0" fontId="16" fillId="13" borderId="5" xfId="0" applyFont="1" applyFill="1" applyBorder="1" applyAlignment="1" applyProtection="1">
      <alignment horizontal="center" vertical="center" wrapText="1"/>
    </xf>
    <xf numFmtId="0" fontId="16" fillId="13" borderId="6" xfId="0" applyFont="1" applyFill="1" applyBorder="1" applyAlignment="1" applyProtection="1">
      <alignment horizontal="center" vertical="center" wrapText="1"/>
    </xf>
    <xf numFmtId="0" fontId="16" fillId="13" borderId="15" xfId="0" applyFont="1" applyFill="1" applyBorder="1" applyAlignment="1" applyProtection="1">
      <alignment horizontal="center" vertical="center" wrapText="1"/>
    </xf>
    <xf numFmtId="0" fontId="20" fillId="11" borderId="2" xfId="0" applyFont="1" applyFill="1" applyBorder="1" applyAlignment="1" applyProtection="1">
      <alignment horizontal="center" vertical="center" wrapText="1"/>
    </xf>
    <xf numFmtId="0" fontId="20" fillId="11" borderId="3" xfId="0" applyFont="1" applyFill="1" applyBorder="1" applyAlignment="1" applyProtection="1">
      <alignment horizontal="center" vertical="center" wrapText="1"/>
    </xf>
    <xf numFmtId="0" fontId="20" fillId="11" borderId="4" xfId="0" applyFont="1" applyFill="1" applyBorder="1" applyAlignment="1" applyProtection="1">
      <alignment horizontal="center" vertical="center" wrapText="1"/>
    </xf>
    <xf numFmtId="0" fontId="25" fillId="12" borderId="3" xfId="0" applyFont="1" applyFill="1" applyBorder="1" applyAlignment="1" applyProtection="1">
      <alignment horizontal="center" vertical="center" wrapText="1"/>
    </xf>
    <xf numFmtId="0" fontId="25" fillId="12" borderId="4" xfId="0" applyFont="1" applyFill="1" applyBorder="1" applyAlignment="1" applyProtection="1">
      <alignment horizontal="center" vertical="center" wrapText="1"/>
    </xf>
    <xf numFmtId="0" fontId="3" fillId="11" borderId="8" xfId="0" applyFont="1" applyFill="1" applyBorder="1" applyAlignment="1" applyProtection="1">
      <alignment horizontal="center" vertical="center" wrapText="1"/>
    </xf>
    <xf numFmtId="0" fontId="3" fillId="11" borderId="9"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3" fillId="11" borderId="0" xfId="0" applyFont="1" applyFill="1" applyBorder="1" applyAlignment="1" applyProtection="1">
      <alignment horizontal="center" vertical="center" wrapText="1"/>
    </xf>
    <xf numFmtId="0" fontId="3" fillId="11" borderId="14" xfId="0" applyFont="1" applyFill="1" applyBorder="1" applyAlignment="1" applyProtection="1">
      <alignment horizontal="center" vertical="center" wrapText="1"/>
    </xf>
    <xf numFmtId="0" fontId="3" fillId="11" borderId="5"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1" borderId="15" xfId="0" applyFont="1" applyFill="1" applyBorder="1" applyAlignment="1" applyProtection="1">
      <alignment horizontal="center" vertical="center" wrapText="1"/>
    </xf>
    <xf numFmtId="0" fontId="3" fillId="13" borderId="8"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xf>
    <xf numFmtId="0" fontId="3" fillId="13" borderId="0" xfId="0" applyFont="1" applyFill="1" applyBorder="1" applyAlignment="1" applyProtection="1">
      <alignment horizontal="center" vertical="center" wrapText="1"/>
    </xf>
    <xf numFmtId="0" fontId="3" fillId="13" borderId="5" xfId="0" applyFont="1" applyFill="1" applyBorder="1" applyAlignment="1" applyProtection="1">
      <alignment horizontal="center" vertical="center" wrapText="1"/>
    </xf>
    <xf numFmtId="0" fontId="3" fillId="13" borderId="6" xfId="0" applyFont="1" applyFill="1" applyBorder="1" applyAlignment="1" applyProtection="1">
      <alignment horizontal="center" vertical="center" wrapText="1"/>
    </xf>
    <xf numFmtId="0" fontId="3" fillId="13" borderId="13" xfId="0" applyFont="1" applyFill="1" applyBorder="1" applyAlignment="1" applyProtection="1">
      <alignment horizontal="center" vertical="center" wrapText="1"/>
    </xf>
    <xf numFmtId="0" fontId="3" fillId="13" borderId="14" xfId="0" applyFont="1" applyFill="1" applyBorder="1" applyAlignment="1" applyProtection="1">
      <alignment horizontal="center" vertical="center" wrapText="1"/>
    </xf>
    <xf numFmtId="0" fontId="3" fillId="13" borderId="15"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textRotation="90" wrapText="1"/>
    </xf>
    <xf numFmtId="0" fontId="3" fillId="11" borderId="11" xfId="0" applyFont="1" applyFill="1" applyBorder="1" applyAlignment="1" applyProtection="1">
      <alignment horizontal="center" vertical="center" textRotation="90" wrapText="1"/>
    </xf>
    <xf numFmtId="0" fontId="3" fillId="11" borderId="12" xfId="0" applyFont="1" applyFill="1" applyBorder="1" applyAlignment="1" applyProtection="1">
      <alignment horizontal="center" vertical="center" textRotation="90" wrapText="1"/>
    </xf>
    <xf numFmtId="0" fontId="3" fillId="11" borderId="10" xfId="0" applyFont="1" applyFill="1" applyBorder="1" applyAlignment="1" applyProtection="1">
      <alignment horizontal="center" vertical="center" wrapText="1"/>
    </xf>
    <xf numFmtId="0" fontId="3" fillId="11" borderId="11"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4"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xf>
    <xf numFmtId="0" fontId="1" fillId="14" borderId="16" xfId="0" applyFont="1" applyFill="1" applyBorder="1" applyAlignment="1">
      <alignment horizontal="center"/>
    </xf>
    <xf numFmtId="0" fontId="14" fillId="11" borderId="0" xfId="0" applyFont="1" applyFill="1" applyAlignment="1">
      <alignment horizontal="center" vertical="center"/>
    </xf>
    <xf numFmtId="0" fontId="1" fillId="11" borderId="0" xfId="0" applyFont="1" applyFill="1" applyAlignment="1">
      <alignment horizontal="center" vertical="center" textRotation="90"/>
    </xf>
    <xf numFmtId="0" fontId="1" fillId="11" borderId="0" xfId="0" applyFont="1" applyFill="1" applyAlignment="1">
      <alignment horizontal="center" vertical="center"/>
    </xf>
    <xf numFmtId="14" fontId="0" fillId="0" borderId="16" xfId="2" applyNumberFormat="1" applyFont="1" applyBorder="1" applyAlignment="1">
      <alignment horizontal="center" vertical="center"/>
    </xf>
  </cellXfs>
  <cellStyles count="3">
    <cellStyle name="Normal" xfId="0" builtinId="0"/>
    <cellStyle name="Normal 3" xfId="2"/>
    <cellStyle name="Porcentaje" xfId="1" builtinId="5"/>
  </cellStyles>
  <dxfs count="278">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CO">
                <a:solidFill>
                  <a:sysClr val="windowText" lastClr="000000"/>
                </a:solidFill>
              </a:rPr>
              <a:t>COMPORTAMIENTO DE MAPA DE RIESGOS</a:t>
            </a:r>
          </a:p>
        </c:rich>
      </c:tx>
      <c:layout>
        <c:manualLayout>
          <c:xMode val="edge"/>
          <c:yMode val="edge"/>
          <c:x val="0.22914884604941624"/>
          <c:y val="2.069866486583206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CO"/>
        </a:p>
      </c:txPr>
    </c:title>
    <c:autoTitleDeleted val="0"/>
    <c:plotArea>
      <c:layout/>
      <c:lineChart>
        <c:grouping val="standard"/>
        <c:varyColors val="0"/>
        <c:ser>
          <c:idx val="0"/>
          <c:order val="0"/>
          <c:tx>
            <c:strRef>
              <c:f>'MAPA NUEVO'!$N$12</c:f>
              <c:strCache>
                <c:ptCount val="1"/>
                <c:pt idx="0">
                  <c:v>ZONA INHERENTE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4588-4A41-B971-BB0D7B25C207}"/>
            </c:ext>
          </c:extLst>
        </c:ser>
        <c:ser>
          <c:idx val="1"/>
          <c:order val="1"/>
          <c:tx>
            <c:strRef>
              <c:f>'MAPA NUEVO'!$K$27</c:f>
              <c:strCache>
                <c:ptCount val="1"/>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NUEVO'!$O$13:$O$22</c:f>
              <c:numCache>
                <c:formatCode>General</c:formatCode>
                <c:ptCount val="10"/>
                <c:pt idx="0">
                  <c:v>2</c:v>
                </c:pt>
                <c:pt idx="1">
                  <c:v>3</c:v>
                </c:pt>
                <c:pt idx="2">
                  <c:v>2</c:v>
                </c:pt>
                <c:pt idx="3">
                  <c:v>3</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D84F-4AE8-9C9E-6896E39D569E}"/>
            </c:ext>
          </c:extLst>
        </c:ser>
        <c:dLbls>
          <c:dLblPos val="ctr"/>
          <c:showLegendKey val="0"/>
          <c:showVal val="1"/>
          <c:showCatName val="0"/>
          <c:showSerName val="0"/>
          <c:showPercent val="0"/>
          <c:showBubbleSize val="0"/>
        </c:dLbls>
        <c:marker val="1"/>
        <c:smooth val="0"/>
        <c:axId val="1605223888"/>
        <c:axId val="1605222800"/>
      </c:lineChart>
      <c:catAx>
        <c:axId val="160522388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05222800"/>
        <c:crossesAt val="0"/>
        <c:auto val="1"/>
        <c:lblAlgn val="ctr"/>
        <c:lblOffset val="100"/>
        <c:noMultiLvlLbl val="0"/>
      </c:catAx>
      <c:valAx>
        <c:axId val="1605222800"/>
        <c:scaling>
          <c:orientation val="minMax"/>
          <c:max val="4"/>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ZONAS DE RIESGOS</a:t>
                </a:r>
              </a:p>
            </c:rich>
          </c:tx>
          <c:layout>
            <c:manualLayout>
              <c:xMode val="edge"/>
              <c:yMode val="edge"/>
              <c:x val="9.4974893655534437E-2"/>
              <c:y val="0.22621286181298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605223888"/>
        <c:crosses val="autoZero"/>
        <c:crossBetween val="between"/>
        <c:majorUnit val="1"/>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266700</xdr:colOff>
      <xdr:row>4</xdr:row>
      <xdr:rowOff>76200</xdr:rowOff>
    </xdr:to>
    <xdr:pic>
      <xdr:nvPicPr>
        <xdr:cNvPr id="2" name="1 Imagen">
          <a:extLst>
            <a:ext uri="{FF2B5EF4-FFF2-40B4-BE49-F238E27FC236}">
              <a16:creationId xmlns="" xmlns:a16="http://schemas.microsoft.com/office/drawing/2014/main"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514349"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1</xdr:row>
      <xdr:rowOff>54427</xdr:rowOff>
    </xdr:from>
    <xdr:to>
      <xdr:col>3</xdr:col>
      <xdr:colOff>268941</xdr:colOff>
      <xdr:row>4</xdr:row>
      <xdr:rowOff>145676</xdr:rowOff>
    </xdr:to>
    <xdr:pic>
      <xdr:nvPicPr>
        <xdr:cNvPr id="2" name="image1.png">
          <a:extLst>
            <a:ext uri="{FF2B5EF4-FFF2-40B4-BE49-F238E27FC236}">
              <a16:creationId xmlns:a16="http://schemas.microsoft.com/office/drawing/2014/main" xmlns="" id="{6E97EE58-A179-46E0-BE84-F58D460C2E00}"/>
            </a:ext>
          </a:extLst>
        </xdr:cNvPr>
        <xdr:cNvPicPr/>
      </xdr:nvPicPr>
      <xdr:blipFill>
        <a:blip xmlns:r="http://schemas.openxmlformats.org/officeDocument/2006/relationships" r:embed="rId1"/>
        <a:srcRect l="18538" t="14121" r="16522" b="15206"/>
        <a:stretch>
          <a:fillRect/>
        </a:stretch>
      </xdr:blipFill>
      <xdr:spPr>
        <a:xfrm>
          <a:off x="170889" y="233721"/>
          <a:ext cx="848846" cy="830837"/>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10</xdr:row>
      <xdr:rowOff>9526</xdr:rowOff>
    </xdr:from>
    <xdr:to>
      <xdr:col>8</xdr:col>
      <xdr:colOff>752475</xdr:colOff>
      <xdr:row>10</xdr:row>
      <xdr:rowOff>161926</xdr:rowOff>
    </xdr:to>
    <xdr:sp macro="" textlink="">
      <xdr:nvSpPr>
        <xdr:cNvPr id="2" name="Flecha: a la derecha 1">
          <a:extLst>
            <a:ext uri="{FF2B5EF4-FFF2-40B4-BE49-F238E27FC236}">
              <a16:creationId xmlns:a16="http://schemas.microsoft.com/office/drawing/2014/main" xmlns="" id="{704AF164-E86B-42BC-A50F-4D9CA10E4E40}"/>
            </a:ext>
          </a:extLst>
        </xdr:cNvPr>
        <xdr:cNvSpPr/>
      </xdr:nvSpPr>
      <xdr:spPr>
        <a:xfrm>
          <a:off x="1457325" y="4886326"/>
          <a:ext cx="412432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61914</xdr:colOff>
      <xdr:row>3</xdr:row>
      <xdr:rowOff>28574</xdr:rowOff>
    </xdr:from>
    <xdr:to>
      <xdr:col>2</xdr:col>
      <xdr:colOff>190501</xdr:colOff>
      <xdr:row>7</xdr:row>
      <xdr:rowOff>623888</xdr:rowOff>
    </xdr:to>
    <xdr:sp macro="" textlink="">
      <xdr:nvSpPr>
        <xdr:cNvPr id="3" name="Flecha: a la derecha 2">
          <a:extLst>
            <a:ext uri="{FF2B5EF4-FFF2-40B4-BE49-F238E27FC236}">
              <a16:creationId xmlns:a16="http://schemas.microsoft.com/office/drawing/2014/main" xmlns="" id="{B9BE8A0E-C84C-49F4-B294-9562D6576946}"/>
            </a:ext>
          </a:extLst>
        </xdr:cNvPr>
        <xdr:cNvSpPr/>
      </xdr:nvSpPr>
      <xdr:spPr>
        <a:xfrm rot="16200000">
          <a:off x="-1000124" y="2433637"/>
          <a:ext cx="3109914" cy="12858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9524</xdr:colOff>
      <xdr:row>1</xdr:row>
      <xdr:rowOff>4761</xdr:rowOff>
    </xdr:from>
    <xdr:to>
      <xdr:col>20</xdr:col>
      <xdr:colOff>761999</xdr:colOff>
      <xdr:row>9</xdr:row>
      <xdr:rowOff>171449</xdr:rowOff>
    </xdr:to>
    <xdr:graphicFrame macro="">
      <xdr:nvGraphicFramePr>
        <xdr:cNvPr id="10" name="Gráfico 9">
          <a:extLst>
            <a:ext uri="{FF2B5EF4-FFF2-40B4-BE49-F238E27FC236}">
              <a16:creationId xmlns:a16="http://schemas.microsoft.com/office/drawing/2014/main" xmlns="" id="{476A761A-0B26-40E4-9D0D-AB6E5D8D2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workbookViewId="0">
      <selection activeCell="B14" sqref="B14:Z18"/>
    </sheetView>
  </sheetViews>
  <sheetFormatPr baseColWidth="10" defaultColWidth="5.7109375" defaultRowHeight="15" x14ac:dyDescent="0.25"/>
  <cols>
    <col min="1" max="1" width="2" style="81" customWidth="1"/>
    <col min="2" max="25" width="5.7109375" style="81"/>
    <col min="26" max="26" width="7.42578125" style="81" customWidth="1"/>
    <col min="27" max="27" width="1.85546875" style="81" customWidth="1"/>
    <col min="28" max="16384" width="5.7109375" style="81"/>
  </cols>
  <sheetData>
    <row r="1" spans="2:30" s="77" customFormat="1" ht="12.75" thickBot="1" x14ac:dyDescent="0.3"/>
    <row r="2" spans="2:30" s="77" customFormat="1" ht="12.75" thickBot="1" x14ac:dyDescent="0.3">
      <c r="B2" s="93"/>
      <c r="C2" s="93"/>
      <c r="D2" s="94" t="s">
        <v>175</v>
      </c>
      <c r="E2" s="95"/>
      <c r="F2" s="95"/>
      <c r="G2" s="95"/>
      <c r="H2" s="95"/>
      <c r="I2" s="95"/>
      <c r="J2" s="95"/>
      <c r="K2" s="95"/>
      <c r="L2" s="95"/>
      <c r="M2" s="95"/>
      <c r="N2" s="95"/>
      <c r="O2" s="95"/>
      <c r="P2" s="95"/>
      <c r="Q2" s="95"/>
      <c r="R2" s="95"/>
      <c r="S2" s="95"/>
      <c r="T2" s="95"/>
      <c r="U2" s="95"/>
      <c r="V2" s="96"/>
      <c r="W2" s="100" t="s">
        <v>177</v>
      </c>
      <c r="X2" s="101"/>
      <c r="Y2" s="89" t="s">
        <v>180</v>
      </c>
      <c r="Z2" s="90"/>
      <c r="AB2" s="78"/>
      <c r="AC2" s="78"/>
      <c r="AD2" s="78"/>
    </row>
    <row r="3" spans="2:30" s="77" customFormat="1" ht="12.75" thickBot="1" x14ac:dyDescent="0.3">
      <c r="B3" s="93"/>
      <c r="C3" s="93"/>
      <c r="D3" s="97"/>
      <c r="E3" s="98"/>
      <c r="F3" s="98"/>
      <c r="G3" s="98"/>
      <c r="H3" s="98"/>
      <c r="I3" s="98"/>
      <c r="J3" s="98"/>
      <c r="K3" s="98"/>
      <c r="L3" s="98"/>
      <c r="M3" s="98"/>
      <c r="N3" s="98"/>
      <c r="O3" s="98"/>
      <c r="P3" s="98"/>
      <c r="Q3" s="98"/>
      <c r="R3" s="98"/>
      <c r="S3" s="98"/>
      <c r="T3" s="98"/>
      <c r="U3" s="98"/>
      <c r="V3" s="99"/>
      <c r="W3" s="100" t="s">
        <v>258</v>
      </c>
      <c r="X3" s="101"/>
      <c r="Y3" s="102" t="s">
        <v>209</v>
      </c>
      <c r="Z3" s="103"/>
    </row>
    <row r="4" spans="2:30" s="77" customFormat="1" ht="12.75" thickBot="1" x14ac:dyDescent="0.3">
      <c r="B4" s="93"/>
      <c r="C4" s="93"/>
      <c r="D4" s="104" t="s">
        <v>176</v>
      </c>
      <c r="E4" s="105"/>
      <c r="F4" s="105"/>
      <c r="G4" s="105"/>
      <c r="H4" s="105"/>
      <c r="I4" s="105"/>
      <c r="J4" s="105"/>
      <c r="K4" s="105"/>
      <c r="L4" s="105"/>
      <c r="M4" s="105"/>
      <c r="N4" s="105"/>
      <c r="O4" s="105"/>
      <c r="P4" s="105"/>
      <c r="Q4" s="105"/>
      <c r="R4" s="105"/>
      <c r="S4" s="105"/>
      <c r="T4" s="105"/>
      <c r="U4" s="105"/>
      <c r="V4" s="106"/>
      <c r="W4" s="100" t="s">
        <v>115</v>
      </c>
      <c r="X4" s="101"/>
      <c r="Y4" s="110">
        <v>44737</v>
      </c>
      <c r="Z4" s="111"/>
    </row>
    <row r="5" spans="2:30" s="77" customFormat="1" ht="12.75" thickBot="1" x14ac:dyDescent="0.3">
      <c r="B5" s="93"/>
      <c r="C5" s="93"/>
      <c r="D5" s="107"/>
      <c r="E5" s="108"/>
      <c r="F5" s="108"/>
      <c r="G5" s="108"/>
      <c r="H5" s="108"/>
      <c r="I5" s="108"/>
      <c r="J5" s="108"/>
      <c r="K5" s="108"/>
      <c r="L5" s="108"/>
      <c r="M5" s="108"/>
      <c r="N5" s="108"/>
      <c r="O5" s="108"/>
      <c r="P5" s="108"/>
      <c r="Q5" s="108"/>
      <c r="R5" s="108"/>
      <c r="S5" s="108"/>
      <c r="T5" s="108"/>
      <c r="U5" s="108"/>
      <c r="V5" s="109"/>
      <c r="W5" s="100" t="s">
        <v>259</v>
      </c>
      <c r="X5" s="101"/>
      <c r="Y5" s="89" t="s">
        <v>181</v>
      </c>
      <c r="Z5" s="90"/>
    </row>
    <row r="6" spans="2:30" s="79" customFormat="1" ht="13.5" thickBot="1" x14ac:dyDescent="0.3">
      <c r="B6" s="91" t="s">
        <v>182</v>
      </c>
      <c r="C6" s="91"/>
      <c r="D6" s="91"/>
      <c r="E6" s="91"/>
      <c r="F6" s="91"/>
      <c r="G6" s="91"/>
      <c r="H6" s="91"/>
      <c r="I6" s="91"/>
      <c r="J6" s="91" t="s">
        <v>183</v>
      </c>
      <c r="K6" s="91"/>
      <c r="L6" s="91"/>
      <c r="M6" s="91"/>
      <c r="N6" s="91"/>
      <c r="O6" s="91"/>
      <c r="P6" s="91"/>
      <c r="Q6" s="91"/>
      <c r="R6" s="91"/>
      <c r="S6" s="91" t="s">
        <v>184</v>
      </c>
      <c r="T6" s="91"/>
      <c r="U6" s="91"/>
      <c r="V6" s="91"/>
      <c r="W6" s="91"/>
      <c r="X6" s="91"/>
      <c r="Y6" s="91"/>
      <c r="Z6" s="91"/>
    </row>
    <row r="7" spans="2:30" s="80" customFormat="1" ht="13.5" thickBot="1" x14ac:dyDescent="0.3">
      <c r="B7" s="92" t="s">
        <v>260</v>
      </c>
      <c r="C7" s="92"/>
      <c r="D7" s="92"/>
      <c r="E7" s="92"/>
      <c r="F7" s="92"/>
      <c r="G7" s="92"/>
      <c r="H7" s="92"/>
      <c r="I7" s="92"/>
      <c r="J7" s="92" t="s">
        <v>186</v>
      </c>
      <c r="K7" s="92"/>
      <c r="L7" s="92"/>
      <c r="M7" s="92"/>
      <c r="N7" s="92"/>
      <c r="O7" s="92"/>
      <c r="P7" s="92"/>
      <c r="Q7" s="92"/>
      <c r="R7" s="92"/>
      <c r="S7" s="92" t="s">
        <v>187</v>
      </c>
      <c r="T7" s="92"/>
      <c r="U7" s="92"/>
      <c r="V7" s="92"/>
      <c r="W7" s="92"/>
      <c r="X7" s="92"/>
      <c r="Y7" s="92"/>
      <c r="Z7" s="92"/>
    </row>
    <row r="10" spans="2:30" x14ac:dyDescent="0.25">
      <c r="B10" s="84" t="s">
        <v>261</v>
      </c>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2:30" ht="15" customHeight="1" x14ac:dyDescent="0.25">
      <c r="B11" s="85" t="s">
        <v>262</v>
      </c>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2:30" x14ac:dyDescent="0.25">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2:30" x14ac:dyDescent="0.25">
      <c r="B13" s="86" t="s">
        <v>263</v>
      </c>
      <c r="C13" s="86"/>
      <c r="D13" s="86"/>
      <c r="E13" s="86"/>
      <c r="F13" s="86"/>
      <c r="G13" s="86"/>
      <c r="H13" s="86"/>
      <c r="I13" s="86"/>
      <c r="J13" s="86" t="s">
        <v>264</v>
      </c>
      <c r="K13" s="86"/>
      <c r="L13" s="86"/>
      <c r="M13" s="86"/>
      <c r="N13" s="86"/>
      <c r="O13" s="86"/>
      <c r="P13" s="86"/>
      <c r="Q13" s="86"/>
      <c r="R13" s="86"/>
      <c r="S13" s="87" t="s">
        <v>265</v>
      </c>
      <c r="T13" s="87"/>
      <c r="U13" s="87"/>
      <c r="V13" s="87" t="s">
        <v>266</v>
      </c>
      <c r="W13" s="87"/>
      <c r="X13" s="87"/>
      <c r="Y13" s="88" t="s">
        <v>267</v>
      </c>
      <c r="Z13" s="88"/>
    </row>
    <row r="14" spans="2:30" x14ac:dyDescent="0.25">
      <c r="B14" s="231" t="s">
        <v>269</v>
      </c>
      <c r="C14" s="82"/>
      <c r="D14" s="82"/>
      <c r="E14" s="82"/>
      <c r="F14" s="82"/>
      <c r="G14" s="82"/>
      <c r="H14" s="82"/>
      <c r="I14" s="82"/>
      <c r="J14" s="82" t="s">
        <v>268</v>
      </c>
      <c r="K14" s="82"/>
      <c r="L14" s="82"/>
      <c r="M14" s="82"/>
      <c r="N14" s="82"/>
      <c r="O14" s="82"/>
      <c r="P14" s="82"/>
      <c r="Q14" s="82"/>
      <c r="R14" s="82"/>
      <c r="S14" s="82">
        <v>6</v>
      </c>
      <c r="T14" s="82"/>
      <c r="U14" s="82"/>
      <c r="V14" s="82">
        <v>5</v>
      </c>
      <c r="W14" s="82"/>
      <c r="X14" s="82"/>
      <c r="Y14" s="82">
        <v>1</v>
      </c>
      <c r="Z14" s="82"/>
    </row>
    <row r="15" spans="2:30" x14ac:dyDescent="0.25">
      <c r="B15" s="231">
        <v>43679</v>
      </c>
      <c r="C15" s="82"/>
      <c r="D15" s="82"/>
      <c r="E15" s="82"/>
      <c r="F15" s="82"/>
      <c r="G15" s="82"/>
      <c r="H15" s="82"/>
      <c r="I15" s="82"/>
      <c r="J15" s="82" t="s">
        <v>268</v>
      </c>
      <c r="K15" s="82"/>
      <c r="L15" s="82"/>
      <c r="M15" s="82"/>
      <c r="N15" s="82"/>
      <c r="O15" s="82"/>
      <c r="P15" s="82"/>
      <c r="Q15" s="82"/>
      <c r="R15" s="82"/>
      <c r="S15" s="82">
        <v>7</v>
      </c>
      <c r="T15" s="82"/>
      <c r="U15" s="82"/>
      <c r="V15" s="82">
        <v>5</v>
      </c>
      <c r="W15" s="82"/>
      <c r="X15" s="82"/>
      <c r="Y15" s="82">
        <v>2</v>
      </c>
      <c r="Z15" s="82"/>
    </row>
    <row r="16" spans="2:30" x14ac:dyDescent="0.25">
      <c r="B16" s="231" t="s">
        <v>270</v>
      </c>
      <c r="C16" s="82"/>
      <c r="D16" s="82"/>
      <c r="E16" s="82"/>
      <c r="F16" s="82"/>
      <c r="G16" s="82"/>
      <c r="H16" s="82"/>
      <c r="I16" s="82"/>
      <c r="J16" s="82" t="s">
        <v>268</v>
      </c>
      <c r="K16" s="82"/>
      <c r="L16" s="82"/>
      <c r="M16" s="82"/>
      <c r="N16" s="82"/>
      <c r="O16" s="82"/>
      <c r="P16" s="82"/>
      <c r="Q16" s="82"/>
      <c r="R16" s="82"/>
      <c r="S16" s="82">
        <v>8</v>
      </c>
      <c r="T16" s="82"/>
      <c r="U16" s="82"/>
      <c r="V16" s="82">
        <v>5</v>
      </c>
      <c r="W16" s="82"/>
      <c r="X16" s="82"/>
      <c r="Y16" s="82">
        <v>3</v>
      </c>
      <c r="Z16" s="82"/>
    </row>
    <row r="17" spans="2:26" x14ac:dyDescent="0.25">
      <c r="B17" s="231" t="s">
        <v>271</v>
      </c>
      <c r="C17" s="82"/>
      <c r="D17" s="82"/>
      <c r="E17" s="82"/>
      <c r="F17" s="82"/>
      <c r="G17" s="82"/>
      <c r="H17" s="82"/>
      <c r="I17" s="82"/>
      <c r="J17" s="82" t="s">
        <v>268</v>
      </c>
      <c r="K17" s="82"/>
      <c r="L17" s="82"/>
      <c r="M17" s="82"/>
      <c r="N17" s="82"/>
      <c r="O17" s="82"/>
      <c r="P17" s="82"/>
      <c r="Q17" s="82"/>
      <c r="R17" s="82"/>
      <c r="S17" s="82">
        <v>8</v>
      </c>
      <c r="T17" s="82"/>
      <c r="U17" s="82"/>
      <c r="V17" s="82">
        <v>5</v>
      </c>
      <c r="W17" s="82"/>
      <c r="X17" s="82"/>
      <c r="Y17" s="82">
        <v>3</v>
      </c>
      <c r="Z17" s="82"/>
    </row>
    <row r="18" spans="2:26" x14ac:dyDescent="0.25">
      <c r="B18" s="83">
        <v>45168</v>
      </c>
      <c r="C18" s="82"/>
      <c r="D18" s="82"/>
      <c r="E18" s="82"/>
      <c r="F18" s="82"/>
      <c r="G18" s="82"/>
      <c r="H18" s="82"/>
      <c r="I18" s="82"/>
      <c r="J18" s="82" t="s">
        <v>268</v>
      </c>
      <c r="K18" s="82"/>
      <c r="L18" s="82"/>
      <c r="M18" s="82"/>
      <c r="N18" s="82"/>
      <c r="O18" s="82"/>
      <c r="P18" s="82"/>
      <c r="Q18" s="82"/>
      <c r="R18" s="82"/>
      <c r="S18" s="82">
        <v>9</v>
      </c>
      <c r="T18" s="82"/>
      <c r="U18" s="82"/>
      <c r="V18" s="82">
        <v>5</v>
      </c>
      <c r="W18" s="82"/>
      <c r="X18" s="82"/>
      <c r="Y18" s="82">
        <v>4</v>
      </c>
      <c r="Z18" s="82"/>
    </row>
  </sheetData>
  <mergeCells count="49">
    <mergeCell ref="W5:X5"/>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B10:Z10"/>
    <mergeCell ref="B11:Z12"/>
    <mergeCell ref="B13:I13"/>
    <mergeCell ref="J13:R13"/>
    <mergeCell ref="S13:U13"/>
    <mergeCell ref="V13:X13"/>
    <mergeCell ref="Y13:Z13"/>
    <mergeCell ref="B15:I15"/>
    <mergeCell ref="J15:R15"/>
    <mergeCell ref="S15:U15"/>
    <mergeCell ref="V15:X15"/>
    <mergeCell ref="Y15:Z15"/>
    <mergeCell ref="B14:I14"/>
    <mergeCell ref="J14:R14"/>
    <mergeCell ref="S14:U14"/>
    <mergeCell ref="V14:X14"/>
    <mergeCell ref="Y14:Z14"/>
    <mergeCell ref="B17:I17"/>
    <mergeCell ref="J17:R17"/>
    <mergeCell ref="S17:U17"/>
    <mergeCell ref="V17:X17"/>
    <mergeCell ref="Y17:Z17"/>
    <mergeCell ref="B16:I16"/>
    <mergeCell ref="J16:R16"/>
    <mergeCell ref="S16:U16"/>
    <mergeCell ref="V16:X16"/>
    <mergeCell ref="Y16:Z16"/>
    <mergeCell ref="B18:I18"/>
    <mergeCell ref="J18:R18"/>
    <mergeCell ref="S18:U18"/>
    <mergeCell ref="V18:X18"/>
    <mergeCell ref="Y18:Z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CD26"/>
  <sheetViews>
    <sheetView zoomScale="80" zoomScaleNormal="80" workbookViewId="0">
      <pane ySplit="15" topLeftCell="A16" activePane="bottomLeft" state="frozen"/>
      <selection pane="bottomLeft" activeCell="T11" sqref="T11:V16"/>
    </sheetView>
  </sheetViews>
  <sheetFormatPr baseColWidth="10" defaultColWidth="4.7109375" defaultRowHeight="12" x14ac:dyDescent="0.25"/>
  <cols>
    <col min="1" max="1" width="1.85546875" style="32" customWidth="1"/>
    <col min="2" max="9" width="4.7109375" style="32"/>
    <col min="10" max="12" width="5.7109375" style="32" customWidth="1"/>
    <col min="13" max="15" width="4.7109375" style="32"/>
    <col min="16" max="19" width="5.7109375" style="32" customWidth="1"/>
    <col min="20" max="22" width="7" style="32" customWidth="1"/>
    <col min="23" max="23" width="8.5703125" style="32" customWidth="1"/>
    <col min="24" max="24" width="8.5703125" style="33" customWidth="1"/>
    <col min="25" max="25" width="17.5703125" style="32" customWidth="1"/>
    <col min="26" max="26" width="5.85546875" style="33" customWidth="1"/>
    <col min="27" max="28" width="6.7109375" style="32" customWidth="1"/>
    <col min="29" max="29" width="13.42578125" style="32" customWidth="1"/>
    <col min="30" max="30" width="4.5703125" style="32" bestFit="1" customWidth="1"/>
    <col min="31" max="32" width="7.28515625" style="32" customWidth="1"/>
    <col min="33" max="42" width="4.7109375" style="32"/>
    <col min="43" max="45" width="5.85546875" style="32" customWidth="1"/>
    <col min="46" max="46" width="16" style="32" customWidth="1"/>
    <col min="47" max="47" width="5" style="32" customWidth="1"/>
    <col min="48" max="48" width="14" style="32" customWidth="1"/>
    <col min="49" max="49" width="4.7109375" style="32"/>
    <col min="50" max="51" width="5.7109375" style="32" customWidth="1"/>
    <col min="52" max="75" width="4.7109375" style="32"/>
    <col min="76" max="76" width="5.85546875" style="32" customWidth="1"/>
    <col min="77" max="78" width="4.7109375" style="32"/>
    <col min="79" max="79" width="8.85546875" style="32" customWidth="1"/>
    <col min="80" max="82" width="4.7109375" style="32"/>
    <col min="83" max="83" width="1.85546875" style="32" customWidth="1"/>
    <col min="84" max="16384" width="4.7109375" style="32"/>
  </cols>
  <sheetData>
    <row r="1" spans="2:82" s="47" customFormat="1" ht="14.25" customHeight="1" thickBot="1" x14ac:dyDescent="0.3">
      <c r="X1" s="48"/>
      <c r="Z1" s="48"/>
    </row>
    <row r="2" spans="2:82" s="47" customFormat="1" ht="20.100000000000001" customHeight="1" thickBot="1" x14ac:dyDescent="0.3">
      <c r="B2" s="131"/>
      <c r="C2" s="132"/>
      <c r="D2" s="133"/>
      <c r="E2" s="140" t="s">
        <v>175</v>
      </c>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2"/>
      <c r="BY2" s="128" t="s">
        <v>177</v>
      </c>
      <c r="BZ2" s="129"/>
      <c r="CA2" s="130"/>
      <c r="CB2" s="118" t="s">
        <v>180</v>
      </c>
      <c r="CC2" s="119"/>
      <c r="CD2" s="120"/>
    </row>
    <row r="3" spans="2:82" s="47" customFormat="1" ht="20.100000000000001" customHeight="1" thickBot="1" x14ac:dyDescent="0.3">
      <c r="B3" s="134"/>
      <c r="C3" s="135"/>
      <c r="D3" s="136"/>
      <c r="E3" s="143"/>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5"/>
      <c r="BY3" s="128" t="s">
        <v>178</v>
      </c>
      <c r="BZ3" s="129"/>
      <c r="CA3" s="130"/>
      <c r="CB3" s="121" t="s">
        <v>209</v>
      </c>
      <c r="CC3" s="122"/>
      <c r="CD3" s="123"/>
    </row>
    <row r="4" spans="2:82" s="47" customFormat="1" ht="20.100000000000001" customHeight="1" thickBot="1" x14ac:dyDescent="0.3">
      <c r="B4" s="134"/>
      <c r="C4" s="135"/>
      <c r="D4" s="136"/>
      <c r="E4" s="146" t="s">
        <v>176</v>
      </c>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8"/>
      <c r="BY4" s="128" t="s">
        <v>115</v>
      </c>
      <c r="BZ4" s="129"/>
      <c r="CA4" s="130"/>
      <c r="CB4" s="124">
        <v>44737</v>
      </c>
      <c r="CC4" s="125"/>
      <c r="CD4" s="126"/>
    </row>
    <row r="5" spans="2:82" s="47" customFormat="1" ht="20.100000000000001" customHeight="1" thickBot="1" x14ac:dyDescent="0.3">
      <c r="B5" s="137"/>
      <c r="C5" s="138"/>
      <c r="D5" s="139"/>
      <c r="E5" s="149"/>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1"/>
      <c r="BY5" s="128" t="s">
        <v>179</v>
      </c>
      <c r="BZ5" s="129"/>
      <c r="CA5" s="130"/>
      <c r="CB5" s="127" t="s">
        <v>181</v>
      </c>
      <c r="CC5" s="125"/>
      <c r="CD5" s="126"/>
    </row>
    <row r="6" spans="2:82" s="49" customFormat="1" ht="20.100000000000001" customHeight="1" thickBot="1" x14ac:dyDescent="0.3">
      <c r="B6" s="112" t="s">
        <v>182</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4"/>
      <c r="AC6" s="112" t="s">
        <v>183</v>
      </c>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4"/>
      <c r="BD6" s="112" t="s">
        <v>184</v>
      </c>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4"/>
    </row>
    <row r="7" spans="2:82" s="50" customFormat="1" ht="20.100000000000001" customHeight="1" thickBot="1" x14ac:dyDescent="0.3">
      <c r="B7" s="115" t="s">
        <v>185</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7"/>
      <c r="AC7" s="115" t="s">
        <v>186</v>
      </c>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7"/>
      <c r="BD7" s="115" t="s">
        <v>187</v>
      </c>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7"/>
    </row>
    <row r="8" spans="2:82" s="47" customFormat="1" ht="12.75" thickBot="1" x14ac:dyDescent="0.3">
      <c r="X8" s="48"/>
      <c r="Z8" s="48"/>
    </row>
    <row r="9" spans="2:82" s="50" customFormat="1" ht="39.950000000000003" customHeight="1" thickBot="1" x14ac:dyDescent="0.3">
      <c r="B9" s="162" t="s">
        <v>46</v>
      </c>
      <c r="C9" s="163"/>
      <c r="D9" s="163"/>
      <c r="E9" s="163"/>
      <c r="F9" s="163"/>
      <c r="G9" s="163"/>
      <c r="H9" s="163"/>
      <c r="I9" s="163"/>
      <c r="J9" s="163"/>
      <c r="K9" s="163"/>
      <c r="L9" s="163"/>
      <c r="M9" s="163"/>
      <c r="N9" s="163"/>
      <c r="O9" s="163"/>
      <c r="P9" s="163"/>
      <c r="Q9" s="163"/>
      <c r="R9" s="163"/>
      <c r="S9" s="163"/>
      <c r="T9" s="163"/>
      <c r="U9" s="163"/>
      <c r="V9" s="164"/>
      <c r="W9" s="162" t="s">
        <v>96</v>
      </c>
      <c r="X9" s="163"/>
      <c r="Y9" s="163"/>
      <c r="Z9" s="163"/>
      <c r="AA9" s="163"/>
      <c r="AB9" s="163"/>
      <c r="AC9" s="163"/>
      <c r="AD9" s="163"/>
      <c r="AE9" s="163"/>
      <c r="AF9" s="164"/>
      <c r="AG9" s="162" t="s">
        <v>98</v>
      </c>
      <c r="AH9" s="163"/>
      <c r="AI9" s="163"/>
      <c r="AJ9" s="163"/>
      <c r="AK9" s="163"/>
      <c r="AL9" s="163"/>
      <c r="AM9" s="163"/>
      <c r="AN9" s="163"/>
      <c r="AO9" s="163"/>
      <c r="AP9" s="163"/>
      <c r="AQ9" s="163"/>
      <c r="AR9" s="163"/>
      <c r="AS9" s="164"/>
      <c r="AT9" s="162" t="s">
        <v>107</v>
      </c>
      <c r="AU9" s="192"/>
      <c r="AV9" s="192"/>
      <c r="AW9" s="192"/>
      <c r="AX9" s="192"/>
      <c r="AY9" s="192"/>
      <c r="AZ9" s="193"/>
      <c r="BA9" s="162" t="s">
        <v>114</v>
      </c>
      <c r="BB9" s="163"/>
      <c r="BC9" s="163"/>
      <c r="BD9" s="163"/>
      <c r="BE9" s="163"/>
      <c r="BF9" s="163"/>
      <c r="BG9" s="163"/>
      <c r="BH9" s="163"/>
      <c r="BI9" s="163"/>
      <c r="BJ9" s="163"/>
      <c r="BK9" s="163"/>
      <c r="BL9" s="163"/>
      <c r="BM9" s="163"/>
      <c r="BN9" s="163"/>
      <c r="BO9" s="163"/>
      <c r="BP9" s="163"/>
      <c r="BQ9" s="163"/>
      <c r="BR9" s="164"/>
      <c r="BS9" s="162" t="s">
        <v>119</v>
      </c>
      <c r="BT9" s="163"/>
      <c r="BU9" s="163"/>
      <c r="BV9" s="163"/>
      <c r="BW9" s="163"/>
      <c r="BX9" s="163"/>
      <c r="BY9" s="163"/>
      <c r="BZ9" s="163"/>
      <c r="CA9" s="163"/>
      <c r="CB9" s="163"/>
      <c r="CC9" s="163"/>
      <c r="CD9" s="164"/>
    </row>
    <row r="10" spans="2:82" s="49" customFormat="1" ht="20.100000000000001" customHeight="1" thickBot="1" x14ac:dyDescent="0.3">
      <c r="B10" s="221" t="s">
        <v>117</v>
      </c>
      <c r="C10" s="222"/>
      <c r="D10" s="222"/>
      <c r="E10" s="222"/>
      <c r="F10" s="222"/>
      <c r="G10" s="222"/>
      <c r="H10" s="222"/>
      <c r="I10" s="223"/>
      <c r="J10" s="221" t="s">
        <v>121</v>
      </c>
      <c r="K10" s="222"/>
      <c r="L10" s="222"/>
      <c r="M10" s="222"/>
      <c r="N10" s="222"/>
      <c r="O10" s="222"/>
      <c r="P10" s="222"/>
      <c r="Q10" s="222"/>
      <c r="R10" s="222"/>
      <c r="S10" s="222"/>
      <c r="T10" s="222"/>
      <c r="U10" s="222"/>
      <c r="V10" s="223"/>
      <c r="W10" s="165" t="s">
        <v>174</v>
      </c>
      <c r="X10" s="166"/>
      <c r="Y10" s="165" t="s">
        <v>47</v>
      </c>
      <c r="Z10" s="174" t="s">
        <v>56</v>
      </c>
      <c r="AA10" s="165" t="s">
        <v>57</v>
      </c>
      <c r="AB10" s="166"/>
      <c r="AC10" s="165" t="s">
        <v>66</v>
      </c>
      <c r="AD10" s="174" t="s">
        <v>56</v>
      </c>
      <c r="AE10" s="165" t="s">
        <v>72</v>
      </c>
      <c r="AF10" s="166"/>
      <c r="AG10" s="165" t="s">
        <v>75</v>
      </c>
      <c r="AH10" s="171"/>
      <c r="AI10" s="171"/>
      <c r="AJ10" s="166"/>
      <c r="AK10" s="189" t="s">
        <v>95</v>
      </c>
      <c r="AL10" s="190"/>
      <c r="AM10" s="190"/>
      <c r="AN10" s="190"/>
      <c r="AO10" s="190"/>
      <c r="AP10" s="191"/>
      <c r="AQ10" s="194" t="s">
        <v>97</v>
      </c>
      <c r="AR10" s="195"/>
      <c r="AS10" s="196"/>
      <c r="AT10" s="194" t="s">
        <v>99</v>
      </c>
      <c r="AU10" s="215" t="s">
        <v>56</v>
      </c>
      <c r="AV10" s="215" t="s">
        <v>100</v>
      </c>
      <c r="AW10" s="215" t="s">
        <v>56</v>
      </c>
      <c r="AX10" s="194" t="s">
        <v>203</v>
      </c>
      <c r="AY10" s="196"/>
      <c r="AZ10" s="212" t="s">
        <v>101</v>
      </c>
      <c r="BA10" s="194" t="s">
        <v>108</v>
      </c>
      <c r="BB10" s="195"/>
      <c r="BC10" s="195"/>
      <c r="BD10" s="196"/>
      <c r="BE10" s="194" t="s">
        <v>111</v>
      </c>
      <c r="BF10" s="195"/>
      <c r="BG10" s="195"/>
      <c r="BH10" s="195"/>
      <c r="BI10" s="195"/>
      <c r="BJ10" s="196"/>
      <c r="BK10" s="194" t="s">
        <v>112</v>
      </c>
      <c r="BL10" s="195"/>
      <c r="BM10" s="195"/>
      <c r="BN10" s="196"/>
      <c r="BO10" s="194" t="s">
        <v>113</v>
      </c>
      <c r="BP10" s="195"/>
      <c r="BQ10" s="195"/>
      <c r="BR10" s="196"/>
      <c r="BS10" s="194" t="s">
        <v>115</v>
      </c>
      <c r="BT10" s="195"/>
      <c r="BU10" s="196"/>
      <c r="BV10" s="194" t="s">
        <v>116</v>
      </c>
      <c r="BW10" s="195"/>
      <c r="BX10" s="196"/>
      <c r="BY10" s="194" t="s">
        <v>117</v>
      </c>
      <c r="BZ10" s="195"/>
      <c r="CA10" s="196"/>
      <c r="CB10" s="194" t="s">
        <v>118</v>
      </c>
      <c r="CC10" s="195"/>
      <c r="CD10" s="196"/>
    </row>
    <row r="11" spans="2:82" s="51" customFormat="1" ht="12" customHeight="1" x14ac:dyDescent="0.25">
      <c r="B11" s="218" t="s">
        <v>0</v>
      </c>
      <c r="C11" s="180" t="s">
        <v>1</v>
      </c>
      <c r="D11" s="181"/>
      <c r="E11" s="182"/>
      <c r="F11" s="180" t="s">
        <v>2</v>
      </c>
      <c r="G11" s="181"/>
      <c r="H11" s="181"/>
      <c r="I11" s="182"/>
      <c r="J11" s="180" t="s">
        <v>74</v>
      </c>
      <c r="K11" s="181"/>
      <c r="L11" s="182"/>
      <c r="M11" s="180" t="s">
        <v>76</v>
      </c>
      <c r="N11" s="181"/>
      <c r="O11" s="182"/>
      <c r="P11" s="180" t="s">
        <v>77</v>
      </c>
      <c r="Q11" s="181"/>
      <c r="R11" s="181"/>
      <c r="S11" s="182"/>
      <c r="T11" s="180" t="s">
        <v>78</v>
      </c>
      <c r="U11" s="181"/>
      <c r="V11" s="182"/>
      <c r="W11" s="167"/>
      <c r="X11" s="168"/>
      <c r="Y11" s="167"/>
      <c r="Z11" s="175"/>
      <c r="AA11" s="167"/>
      <c r="AB11" s="168"/>
      <c r="AC11" s="167"/>
      <c r="AD11" s="175"/>
      <c r="AE11" s="167"/>
      <c r="AF11" s="168"/>
      <c r="AG11" s="167"/>
      <c r="AH11" s="172"/>
      <c r="AI11" s="172"/>
      <c r="AJ11" s="168"/>
      <c r="AK11" s="177" t="s">
        <v>84</v>
      </c>
      <c r="AL11" s="177" t="s">
        <v>85</v>
      </c>
      <c r="AM11" s="177" t="s">
        <v>88</v>
      </c>
      <c r="AN11" s="177" t="s">
        <v>90</v>
      </c>
      <c r="AO11" s="177" t="s">
        <v>94</v>
      </c>
      <c r="AP11" s="177" t="s">
        <v>120</v>
      </c>
      <c r="AQ11" s="197"/>
      <c r="AR11" s="198"/>
      <c r="AS11" s="199"/>
      <c r="AT11" s="197"/>
      <c r="AU11" s="216"/>
      <c r="AV11" s="216"/>
      <c r="AW11" s="216"/>
      <c r="AX11" s="197"/>
      <c r="AY11" s="199"/>
      <c r="AZ11" s="213"/>
      <c r="BA11" s="197"/>
      <c r="BB11" s="198"/>
      <c r="BC11" s="198"/>
      <c r="BD11" s="199"/>
      <c r="BE11" s="197"/>
      <c r="BF11" s="198"/>
      <c r="BG11" s="198"/>
      <c r="BH11" s="198"/>
      <c r="BI11" s="198"/>
      <c r="BJ11" s="199"/>
      <c r="BK11" s="197"/>
      <c r="BL11" s="198"/>
      <c r="BM11" s="198"/>
      <c r="BN11" s="199"/>
      <c r="BO11" s="197"/>
      <c r="BP11" s="198"/>
      <c r="BQ11" s="198"/>
      <c r="BR11" s="199"/>
      <c r="BS11" s="197"/>
      <c r="BT11" s="198"/>
      <c r="BU11" s="199"/>
      <c r="BV11" s="197"/>
      <c r="BW11" s="198"/>
      <c r="BX11" s="199"/>
      <c r="BY11" s="197"/>
      <c r="BZ11" s="198"/>
      <c r="CA11" s="199"/>
      <c r="CB11" s="197"/>
      <c r="CC11" s="198"/>
      <c r="CD11" s="199"/>
    </row>
    <row r="12" spans="2:82" s="51" customFormat="1" ht="15" customHeight="1" x14ac:dyDescent="0.25">
      <c r="B12" s="219"/>
      <c r="C12" s="183"/>
      <c r="D12" s="184"/>
      <c r="E12" s="185"/>
      <c r="F12" s="183"/>
      <c r="G12" s="184"/>
      <c r="H12" s="184"/>
      <c r="I12" s="185"/>
      <c r="J12" s="183"/>
      <c r="K12" s="184"/>
      <c r="L12" s="185"/>
      <c r="M12" s="183"/>
      <c r="N12" s="184"/>
      <c r="O12" s="185"/>
      <c r="P12" s="183"/>
      <c r="Q12" s="184"/>
      <c r="R12" s="184"/>
      <c r="S12" s="185"/>
      <c r="T12" s="183"/>
      <c r="U12" s="184"/>
      <c r="V12" s="185"/>
      <c r="W12" s="167"/>
      <c r="X12" s="168"/>
      <c r="Y12" s="167"/>
      <c r="Z12" s="175"/>
      <c r="AA12" s="167"/>
      <c r="AB12" s="168"/>
      <c r="AC12" s="167"/>
      <c r="AD12" s="175"/>
      <c r="AE12" s="167"/>
      <c r="AF12" s="168"/>
      <c r="AG12" s="167"/>
      <c r="AH12" s="172"/>
      <c r="AI12" s="172"/>
      <c r="AJ12" s="168"/>
      <c r="AK12" s="178"/>
      <c r="AL12" s="178"/>
      <c r="AM12" s="178"/>
      <c r="AN12" s="178"/>
      <c r="AO12" s="178"/>
      <c r="AP12" s="178"/>
      <c r="AQ12" s="197"/>
      <c r="AR12" s="198"/>
      <c r="AS12" s="199"/>
      <c r="AT12" s="197"/>
      <c r="AU12" s="216"/>
      <c r="AV12" s="216"/>
      <c r="AW12" s="216"/>
      <c r="AX12" s="197"/>
      <c r="AY12" s="199"/>
      <c r="AZ12" s="213"/>
      <c r="BA12" s="197"/>
      <c r="BB12" s="198"/>
      <c r="BC12" s="198"/>
      <c r="BD12" s="199"/>
      <c r="BE12" s="197"/>
      <c r="BF12" s="198"/>
      <c r="BG12" s="198"/>
      <c r="BH12" s="198"/>
      <c r="BI12" s="198"/>
      <c r="BJ12" s="199"/>
      <c r="BK12" s="197"/>
      <c r="BL12" s="198"/>
      <c r="BM12" s="198"/>
      <c r="BN12" s="199"/>
      <c r="BO12" s="197"/>
      <c r="BP12" s="198"/>
      <c r="BQ12" s="198"/>
      <c r="BR12" s="199"/>
      <c r="BS12" s="197"/>
      <c r="BT12" s="198"/>
      <c r="BU12" s="199"/>
      <c r="BV12" s="197"/>
      <c r="BW12" s="198"/>
      <c r="BX12" s="199"/>
      <c r="BY12" s="197"/>
      <c r="BZ12" s="198"/>
      <c r="CA12" s="199"/>
      <c r="CB12" s="197"/>
      <c r="CC12" s="198"/>
      <c r="CD12" s="199"/>
    </row>
    <row r="13" spans="2:82" s="51" customFormat="1" ht="15" customHeight="1" thickBot="1" x14ac:dyDescent="0.3">
      <c r="B13" s="219"/>
      <c r="C13" s="183"/>
      <c r="D13" s="184"/>
      <c r="E13" s="185"/>
      <c r="F13" s="183"/>
      <c r="G13" s="184"/>
      <c r="H13" s="184"/>
      <c r="I13" s="185"/>
      <c r="J13" s="183"/>
      <c r="K13" s="184"/>
      <c r="L13" s="185"/>
      <c r="M13" s="183"/>
      <c r="N13" s="184"/>
      <c r="O13" s="185"/>
      <c r="P13" s="183"/>
      <c r="Q13" s="184"/>
      <c r="R13" s="184"/>
      <c r="S13" s="185"/>
      <c r="T13" s="183"/>
      <c r="U13" s="184"/>
      <c r="V13" s="185"/>
      <c r="W13" s="167"/>
      <c r="X13" s="168"/>
      <c r="Y13" s="167"/>
      <c r="Z13" s="175"/>
      <c r="AA13" s="167"/>
      <c r="AB13" s="168"/>
      <c r="AC13" s="167"/>
      <c r="AD13" s="175"/>
      <c r="AE13" s="167"/>
      <c r="AF13" s="168"/>
      <c r="AG13" s="167"/>
      <c r="AH13" s="172"/>
      <c r="AI13" s="172"/>
      <c r="AJ13" s="168"/>
      <c r="AK13" s="178"/>
      <c r="AL13" s="178"/>
      <c r="AM13" s="178"/>
      <c r="AN13" s="178"/>
      <c r="AO13" s="178"/>
      <c r="AP13" s="178"/>
      <c r="AQ13" s="197"/>
      <c r="AR13" s="198"/>
      <c r="AS13" s="199"/>
      <c r="AT13" s="197"/>
      <c r="AU13" s="216"/>
      <c r="AV13" s="216"/>
      <c r="AW13" s="216"/>
      <c r="AX13" s="197"/>
      <c r="AY13" s="199"/>
      <c r="AZ13" s="213"/>
      <c r="BA13" s="197"/>
      <c r="BB13" s="198"/>
      <c r="BC13" s="198"/>
      <c r="BD13" s="199"/>
      <c r="BE13" s="200"/>
      <c r="BF13" s="201"/>
      <c r="BG13" s="201"/>
      <c r="BH13" s="201"/>
      <c r="BI13" s="201"/>
      <c r="BJ13" s="202"/>
      <c r="BK13" s="197"/>
      <c r="BL13" s="198"/>
      <c r="BM13" s="198"/>
      <c r="BN13" s="199"/>
      <c r="BO13" s="197"/>
      <c r="BP13" s="198"/>
      <c r="BQ13" s="198"/>
      <c r="BR13" s="199"/>
      <c r="BS13" s="197"/>
      <c r="BT13" s="198"/>
      <c r="BU13" s="199"/>
      <c r="BV13" s="197"/>
      <c r="BW13" s="198"/>
      <c r="BX13" s="199"/>
      <c r="BY13" s="197"/>
      <c r="BZ13" s="198"/>
      <c r="CA13" s="199"/>
      <c r="CB13" s="197"/>
      <c r="CC13" s="198"/>
      <c r="CD13" s="199"/>
    </row>
    <row r="14" spans="2:82" s="51" customFormat="1" ht="15" customHeight="1" x14ac:dyDescent="0.25">
      <c r="B14" s="219"/>
      <c r="C14" s="183"/>
      <c r="D14" s="184"/>
      <c r="E14" s="185"/>
      <c r="F14" s="183"/>
      <c r="G14" s="184"/>
      <c r="H14" s="184"/>
      <c r="I14" s="185"/>
      <c r="J14" s="183"/>
      <c r="K14" s="184"/>
      <c r="L14" s="185"/>
      <c r="M14" s="183"/>
      <c r="N14" s="184"/>
      <c r="O14" s="185"/>
      <c r="P14" s="183"/>
      <c r="Q14" s="184"/>
      <c r="R14" s="184"/>
      <c r="S14" s="185"/>
      <c r="T14" s="183"/>
      <c r="U14" s="184"/>
      <c r="V14" s="185"/>
      <c r="W14" s="167"/>
      <c r="X14" s="168"/>
      <c r="Y14" s="167"/>
      <c r="Z14" s="175"/>
      <c r="AA14" s="167"/>
      <c r="AB14" s="168"/>
      <c r="AC14" s="167"/>
      <c r="AD14" s="175"/>
      <c r="AE14" s="167"/>
      <c r="AF14" s="168"/>
      <c r="AG14" s="167"/>
      <c r="AH14" s="172"/>
      <c r="AI14" s="172"/>
      <c r="AJ14" s="168"/>
      <c r="AK14" s="178"/>
      <c r="AL14" s="178"/>
      <c r="AM14" s="178"/>
      <c r="AN14" s="178"/>
      <c r="AO14" s="178"/>
      <c r="AP14" s="178"/>
      <c r="AQ14" s="197"/>
      <c r="AR14" s="198"/>
      <c r="AS14" s="199"/>
      <c r="AT14" s="197"/>
      <c r="AU14" s="216"/>
      <c r="AV14" s="216"/>
      <c r="AW14" s="216"/>
      <c r="AX14" s="197"/>
      <c r="AY14" s="199"/>
      <c r="AZ14" s="213"/>
      <c r="BA14" s="197"/>
      <c r="BB14" s="198"/>
      <c r="BC14" s="198"/>
      <c r="BD14" s="199"/>
      <c r="BE14" s="203" t="s">
        <v>109</v>
      </c>
      <c r="BF14" s="204"/>
      <c r="BG14" s="204"/>
      <c r="BH14" s="203" t="s">
        <v>110</v>
      </c>
      <c r="BI14" s="204"/>
      <c r="BJ14" s="209"/>
      <c r="BK14" s="197"/>
      <c r="BL14" s="198"/>
      <c r="BM14" s="198"/>
      <c r="BN14" s="199"/>
      <c r="BO14" s="197"/>
      <c r="BP14" s="198"/>
      <c r="BQ14" s="198"/>
      <c r="BR14" s="199"/>
      <c r="BS14" s="197"/>
      <c r="BT14" s="198"/>
      <c r="BU14" s="199"/>
      <c r="BV14" s="197"/>
      <c r="BW14" s="198"/>
      <c r="BX14" s="199"/>
      <c r="BY14" s="197"/>
      <c r="BZ14" s="198"/>
      <c r="CA14" s="199"/>
      <c r="CB14" s="197"/>
      <c r="CC14" s="198"/>
      <c r="CD14" s="199"/>
    </row>
    <row r="15" spans="2:82" s="51" customFormat="1" ht="15" customHeight="1" x14ac:dyDescent="0.25">
      <c r="B15" s="219"/>
      <c r="C15" s="183"/>
      <c r="D15" s="184"/>
      <c r="E15" s="185"/>
      <c r="F15" s="183"/>
      <c r="G15" s="184"/>
      <c r="H15" s="184"/>
      <c r="I15" s="185"/>
      <c r="J15" s="183"/>
      <c r="K15" s="184"/>
      <c r="L15" s="185"/>
      <c r="M15" s="183"/>
      <c r="N15" s="184"/>
      <c r="O15" s="185"/>
      <c r="P15" s="183"/>
      <c r="Q15" s="184"/>
      <c r="R15" s="184"/>
      <c r="S15" s="185"/>
      <c r="T15" s="183"/>
      <c r="U15" s="184"/>
      <c r="V15" s="185"/>
      <c r="W15" s="167"/>
      <c r="X15" s="168"/>
      <c r="Y15" s="167"/>
      <c r="Z15" s="175"/>
      <c r="AA15" s="167"/>
      <c r="AB15" s="168"/>
      <c r="AC15" s="167"/>
      <c r="AD15" s="175"/>
      <c r="AE15" s="167"/>
      <c r="AF15" s="168"/>
      <c r="AG15" s="167"/>
      <c r="AH15" s="172"/>
      <c r="AI15" s="172"/>
      <c r="AJ15" s="168"/>
      <c r="AK15" s="178"/>
      <c r="AL15" s="178"/>
      <c r="AM15" s="178"/>
      <c r="AN15" s="178"/>
      <c r="AO15" s="178"/>
      <c r="AP15" s="178"/>
      <c r="AQ15" s="197"/>
      <c r="AR15" s="198"/>
      <c r="AS15" s="199"/>
      <c r="AT15" s="197"/>
      <c r="AU15" s="216"/>
      <c r="AV15" s="216"/>
      <c r="AW15" s="216"/>
      <c r="AX15" s="197"/>
      <c r="AY15" s="199"/>
      <c r="AZ15" s="213"/>
      <c r="BA15" s="197"/>
      <c r="BB15" s="198"/>
      <c r="BC15" s="198"/>
      <c r="BD15" s="199"/>
      <c r="BE15" s="205"/>
      <c r="BF15" s="206"/>
      <c r="BG15" s="206"/>
      <c r="BH15" s="205"/>
      <c r="BI15" s="206"/>
      <c r="BJ15" s="210"/>
      <c r="BK15" s="197"/>
      <c r="BL15" s="198"/>
      <c r="BM15" s="198"/>
      <c r="BN15" s="199"/>
      <c r="BO15" s="197"/>
      <c r="BP15" s="198"/>
      <c r="BQ15" s="198"/>
      <c r="BR15" s="199"/>
      <c r="BS15" s="197"/>
      <c r="BT15" s="198"/>
      <c r="BU15" s="199"/>
      <c r="BV15" s="197"/>
      <c r="BW15" s="198"/>
      <c r="BX15" s="199"/>
      <c r="BY15" s="197"/>
      <c r="BZ15" s="198"/>
      <c r="CA15" s="199"/>
      <c r="CB15" s="197"/>
      <c r="CC15" s="198"/>
      <c r="CD15" s="199"/>
    </row>
    <row r="16" spans="2:82" s="51" customFormat="1" ht="15.75" customHeight="1" thickBot="1" x14ac:dyDescent="0.3">
      <c r="B16" s="220"/>
      <c r="C16" s="186"/>
      <c r="D16" s="187"/>
      <c r="E16" s="188"/>
      <c r="F16" s="186"/>
      <c r="G16" s="187"/>
      <c r="H16" s="187"/>
      <c r="I16" s="188"/>
      <c r="J16" s="186"/>
      <c r="K16" s="187"/>
      <c r="L16" s="188"/>
      <c r="M16" s="186"/>
      <c r="N16" s="187"/>
      <c r="O16" s="188"/>
      <c r="P16" s="186"/>
      <c r="Q16" s="187"/>
      <c r="R16" s="187"/>
      <c r="S16" s="188"/>
      <c r="T16" s="186"/>
      <c r="U16" s="187"/>
      <c r="V16" s="188"/>
      <c r="W16" s="169"/>
      <c r="X16" s="170"/>
      <c r="Y16" s="169"/>
      <c r="Z16" s="176"/>
      <c r="AA16" s="169"/>
      <c r="AB16" s="170"/>
      <c r="AC16" s="169"/>
      <c r="AD16" s="176"/>
      <c r="AE16" s="169"/>
      <c r="AF16" s="170"/>
      <c r="AG16" s="169"/>
      <c r="AH16" s="173"/>
      <c r="AI16" s="173"/>
      <c r="AJ16" s="170"/>
      <c r="AK16" s="179"/>
      <c r="AL16" s="179"/>
      <c r="AM16" s="179"/>
      <c r="AN16" s="179"/>
      <c r="AO16" s="179"/>
      <c r="AP16" s="179"/>
      <c r="AQ16" s="200"/>
      <c r="AR16" s="201"/>
      <c r="AS16" s="202"/>
      <c r="AT16" s="200"/>
      <c r="AU16" s="217"/>
      <c r="AV16" s="217"/>
      <c r="AW16" s="217"/>
      <c r="AX16" s="200"/>
      <c r="AY16" s="202"/>
      <c r="AZ16" s="214"/>
      <c r="BA16" s="200"/>
      <c r="BB16" s="201"/>
      <c r="BC16" s="201"/>
      <c r="BD16" s="202"/>
      <c r="BE16" s="207"/>
      <c r="BF16" s="208"/>
      <c r="BG16" s="208"/>
      <c r="BH16" s="207"/>
      <c r="BI16" s="208"/>
      <c r="BJ16" s="211"/>
      <c r="BK16" s="200"/>
      <c r="BL16" s="201"/>
      <c r="BM16" s="201"/>
      <c r="BN16" s="202"/>
      <c r="BO16" s="200"/>
      <c r="BP16" s="201"/>
      <c r="BQ16" s="201"/>
      <c r="BR16" s="202"/>
      <c r="BS16" s="200"/>
      <c r="BT16" s="201"/>
      <c r="BU16" s="202"/>
      <c r="BV16" s="200"/>
      <c r="BW16" s="201"/>
      <c r="BX16" s="202"/>
      <c r="BY16" s="200"/>
      <c r="BZ16" s="201"/>
      <c r="CA16" s="202"/>
      <c r="CB16" s="200"/>
      <c r="CC16" s="201"/>
      <c r="CD16" s="202"/>
    </row>
    <row r="17" spans="2:82" s="45" customFormat="1" ht="225.75" customHeight="1" thickBot="1" x14ac:dyDescent="0.3">
      <c r="B17" s="71" t="s">
        <v>159</v>
      </c>
      <c r="C17" s="155" t="s">
        <v>21</v>
      </c>
      <c r="D17" s="155"/>
      <c r="E17" s="155"/>
      <c r="F17" s="155" t="s">
        <v>36</v>
      </c>
      <c r="G17" s="155"/>
      <c r="H17" s="155"/>
      <c r="I17" s="155"/>
      <c r="J17" s="152" t="s">
        <v>210</v>
      </c>
      <c r="K17" s="153"/>
      <c r="L17" s="154"/>
      <c r="M17" s="155" t="s">
        <v>3</v>
      </c>
      <c r="N17" s="155"/>
      <c r="O17" s="155"/>
      <c r="P17" s="156" t="s">
        <v>225</v>
      </c>
      <c r="Q17" s="156"/>
      <c r="R17" s="156"/>
      <c r="S17" s="156"/>
      <c r="T17" s="155" t="s">
        <v>37</v>
      </c>
      <c r="U17" s="155"/>
      <c r="V17" s="155"/>
      <c r="W17" s="155" t="s">
        <v>69</v>
      </c>
      <c r="X17" s="155"/>
      <c r="Y17" s="72" t="str">
        <f t="shared" ref="Y17:Y26" si="0">IF(W17&lt;=0," ",IF(W17="Rara vez","Muy Baja",IF(W17="Improbable","Baja",IF(W17="Posible","Media",IF(W17="Probable","Alta",IF(W17="Casi Seguro","Muy Alta"))))))</f>
        <v>Media</v>
      </c>
      <c r="Z17" s="72" t="str">
        <f t="shared" ref="Z17:Z26" si="1">IF(Y17=" "," ",IF(Y17="Muy Baja","20%",IF(Y17="Baja","40%",IF(Y17="Media","60%",IF(Y17="Alta","80%",IF(Y17="Muy Alta","100%"))))))</f>
        <v>60%</v>
      </c>
      <c r="AA17" s="155" t="s">
        <v>61</v>
      </c>
      <c r="AB17" s="155"/>
      <c r="AC17" s="73" t="str">
        <f>IF(AA17&lt;=" "," ",IF(AA17='TABLAS DE CRITERIOS'!$F$5,"Leve",IF(AA17='TABLAS DE CRITERIOS'!$F$6,"Menor",IF(FORMATO!AA17='TABLAS DE CRITERIOS'!$F$7,"Moderado",IF(FORMATO!AA17='TABLAS DE CRITERIOS'!$F$8,"Mayor",IF(AA17='TABLAS DE CRITERIOS'!$F$9,"Catastrófico"))))))</f>
        <v>Leve</v>
      </c>
      <c r="AD17" s="72" t="str">
        <f t="shared" ref="AD17:AD26" si="2">IF(AC17="Leve","20%",IF(AC17="Menor","40%",IF(AC17="Moderado","60%",IF(AC17="Mayor","80%",IF(AC17="Catastrófico","100%"," ")))))</f>
        <v>20%</v>
      </c>
      <c r="AE17" s="157" t="str">
        <f t="shared" ref="AE17:AE26"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Moderado</v>
      </c>
      <c r="AF17" s="157"/>
      <c r="AG17" s="156" t="s">
        <v>226</v>
      </c>
      <c r="AH17" s="156"/>
      <c r="AI17" s="156"/>
      <c r="AJ17" s="156"/>
      <c r="AK17" s="46" t="s">
        <v>80</v>
      </c>
      <c r="AL17" s="46" t="s">
        <v>87</v>
      </c>
      <c r="AM17" s="74" t="str">
        <f t="shared" ref="AM17:AM26" si="4">IF(AND(AK17="Preventivo",AL17="Automático"),"50%",IF(AND(AK17="Preventivo",AL17="Manual"),"40%",IF(AND(AK17="Correctivo",AL17="Automático"),"30%",IF(AND(AK17="Correctivo",AL17="Manual"),"20%",""))))</f>
        <v>40%</v>
      </c>
      <c r="AN17" s="46" t="s">
        <v>92</v>
      </c>
      <c r="AO17" s="46" t="s">
        <v>211</v>
      </c>
      <c r="AP17" s="46" t="s">
        <v>212</v>
      </c>
      <c r="AQ17" s="158" t="str">
        <f t="shared" ref="AQ17:AQ26" si="5">IF(AK17=""," ",IF(AK17="PREVENTIVO","PROBABILIDAD",IF(AK17="CORRECTIVO","IMPACTO")))</f>
        <v>PROBABILIDAD</v>
      </c>
      <c r="AR17" s="159"/>
      <c r="AS17" s="160"/>
      <c r="AT17" s="75" t="str">
        <f t="shared" ref="AT17:AT26" si="6">IFERROR(IF(AU17="","",IF(AU17&lt;=0.2,"Muy Baja",IF(AU17&lt;=0.4,"Baja",IF(AU17&lt;=0.6,"Media",IF(AU17&lt;=0.8,"Alta","Muy Alta"))))),"")</f>
        <v>Baja</v>
      </c>
      <c r="AU17" s="76">
        <f t="shared" ref="AU17:AU26" si="7">IFERROR(IF(AQ17="Probabilidad",(Z17-(+Z17*AM17)),IF(AQ17="Impacto",Z17,"")),"")</f>
        <v>0.36</v>
      </c>
      <c r="AV17" s="72" t="str">
        <f t="shared" ref="AV17:AV26" si="8">IF(AW17=""," ",IF(AW17&lt;="20%","Leve",IF(AW17&lt;="40%","Menor",IF(AW17&lt;="60%","Moderado",IF(AW17&lt;="80%","Mayor",IF(AW17&lt;="100%","Catastrófico"))))))</f>
        <v>Leve</v>
      </c>
      <c r="AW17" s="75" t="str">
        <f t="shared" ref="AW17:AW26" si="9">IFERROR(IF(AQ17="Impacto",(AD17-(+AD17*AM17)),IF(AQ17="Probabilidad",AD17,"")),"")</f>
        <v>20%</v>
      </c>
      <c r="AX17" s="158" t="str">
        <f t="shared" ref="AX17:AX26"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160"/>
      <c r="AZ17" s="46" t="s">
        <v>104</v>
      </c>
      <c r="BA17" s="156" t="s">
        <v>213</v>
      </c>
      <c r="BB17" s="156"/>
      <c r="BC17" s="156"/>
      <c r="BD17" s="156"/>
      <c r="BE17" s="161">
        <v>44958</v>
      </c>
      <c r="BF17" s="153"/>
      <c r="BG17" s="154"/>
      <c r="BH17" s="161">
        <v>45290</v>
      </c>
      <c r="BI17" s="153"/>
      <c r="BJ17" s="154"/>
      <c r="BK17" s="156" t="s">
        <v>228</v>
      </c>
      <c r="BL17" s="156"/>
      <c r="BM17" s="156"/>
      <c r="BN17" s="156"/>
      <c r="BO17" s="155" t="s">
        <v>214</v>
      </c>
      <c r="BP17" s="155"/>
      <c r="BQ17" s="155"/>
      <c r="BR17" s="155"/>
      <c r="BS17" s="152"/>
      <c r="BT17" s="153"/>
      <c r="BU17" s="154"/>
      <c r="BV17" s="152"/>
      <c r="BW17" s="153"/>
      <c r="BX17" s="154"/>
      <c r="BY17" s="152"/>
      <c r="BZ17" s="153"/>
      <c r="CA17" s="154"/>
      <c r="CB17" s="152"/>
      <c r="CC17" s="153"/>
      <c r="CD17" s="154"/>
    </row>
    <row r="18" spans="2:82" s="45" customFormat="1" ht="222" customHeight="1" thickBot="1" x14ac:dyDescent="0.3">
      <c r="B18" s="71" t="s">
        <v>160</v>
      </c>
      <c r="C18" s="155" t="s">
        <v>21</v>
      </c>
      <c r="D18" s="155"/>
      <c r="E18" s="155"/>
      <c r="F18" s="155" t="s">
        <v>36</v>
      </c>
      <c r="G18" s="155"/>
      <c r="H18" s="155"/>
      <c r="I18" s="155"/>
      <c r="J18" s="152" t="s">
        <v>215</v>
      </c>
      <c r="K18" s="153"/>
      <c r="L18" s="154"/>
      <c r="M18" s="155" t="s">
        <v>3</v>
      </c>
      <c r="N18" s="155"/>
      <c r="O18" s="155"/>
      <c r="P18" s="156" t="s">
        <v>224</v>
      </c>
      <c r="Q18" s="156"/>
      <c r="R18" s="156"/>
      <c r="S18" s="156"/>
      <c r="T18" s="155" t="s">
        <v>37</v>
      </c>
      <c r="U18" s="155"/>
      <c r="V18" s="155"/>
      <c r="W18" s="155" t="s">
        <v>71</v>
      </c>
      <c r="X18" s="155"/>
      <c r="Y18" s="72" t="str">
        <f t="shared" si="0"/>
        <v>Muy Baja</v>
      </c>
      <c r="Z18" s="72" t="str">
        <f t="shared" si="1"/>
        <v>20%</v>
      </c>
      <c r="AA18" s="155" t="s">
        <v>62</v>
      </c>
      <c r="AB18" s="155"/>
      <c r="AC18" s="73" t="str">
        <f>IF(AA18&lt;=" "," ",IF(AA18='TABLAS DE CRITERIOS'!$F$5,"Leve",IF(AA18='TABLAS DE CRITERIOS'!$F$6,"Menor",IF(FORMATO!AA18='TABLAS DE CRITERIOS'!$F$7,"Moderado",IF(FORMATO!AA18='TABLAS DE CRITERIOS'!$F$8,"Mayor",IF(AA18='TABLAS DE CRITERIOS'!$F$9,"Catastrófico"))))))</f>
        <v>Menor</v>
      </c>
      <c r="AD18" s="72" t="str">
        <f t="shared" si="2"/>
        <v>40%</v>
      </c>
      <c r="AE18" s="157" t="str">
        <f t="shared" si="3"/>
        <v>Bajo</v>
      </c>
      <c r="AF18" s="157"/>
      <c r="AG18" s="156" t="s">
        <v>227</v>
      </c>
      <c r="AH18" s="156"/>
      <c r="AI18" s="156"/>
      <c r="AJ18" s="156"/>
      <c r="AK18" s="46" t="s">
        <v>80</v>
      </c>
      <c r="AL18" s="46" t="s">
        <v>87</v>
      </c>
      <c r="AM18" s="74" t="str">
        <f t="shared" si="4"/>
        <v>40%</v>
      </c>
      <c r="AN18" s="46" t="s">
        <v>92</v>
      </c>
      <c r="AO18" s="46" t="s">
        <v>211</v>
      </c>
      <c r="AP18" s="46" t="s">
        <v>212</v>
      </c>
      <c r="AQ18" s="158" t="str">
        <f t="shared" si="5"/>
        <v>PROBABILIDAD</v>
      </c>
      <c r="AR18" s="159"/>
      <c r="AS18" s="160"/>
      <c r="AT18" s="75" t="str">
        <f t="shared" si="6"/>
        <v>Muy Baja</v>
      </c>
      <c r="AU18" s="76">
        <f t="shared" si="7"/>
        <v>0.12</v>
      </c>
      <c r="AV18" s="72" t="str">
        <f t="shared" si="8"/>
        <v>Menor</v>
      </c>
      <c r="AW18" s="75" t="str">
        <f t="shared" si="9"/>
        <v>40%</v>
      </c>
      <c r="AX18" s="158" t="str">
        <f t="shared" si="10"/>
        <v>Bajo</v>
      </c>
      <c r="AY18" s="160"/>
      <c r="AZ18" s="46" t="s">
        <v>103</v>
      </c>
      <c r="BA18" s="156" t="s">
        <v>229</v>
      </c>
      <c r="BB18" s="156"/>
      <c r="BC18" s="156"/>
      <c r="BD18" s="156"/>
      <c r="BE18" s="161">
        <v>44958</v>
      </c>
      <c r="BF18" s="153"/>
      <c r="BG18" s="154"/>
      <c r="BH18" s="161">
        <v>45290</v>
      </c>
      <c r="BI18" s="153"/>
      <c r="BJ18" s="154"/>
      <c r="BK18" s="156" t="s">
        <v>230</v>
      </c>
      <c r="BL18" s="156"/>
      <c r="BM18" s="156"/>
      <c r="BN18" s="156"/>
      <c r="BO18" s="155" t="s">
        <v>214</v>
      </c>
      <c r="BP18" s="155"/>
      <c r="BQ18" s="155"/>
      <c r="BR18" s="155"/>
      <c r="BS18" s="152"/>
      <c r="BT18" s="153"/>
      <c r="BU18" s="154"/>
      <c r="BV18" s="152"/>
      <c r="BW18" s="153"/>
      <c r="BX18" s="154"/>
      <c r="BY18" s="152"/>
      <c r="BZ18" s="153"/>
      <c r="CA18" s="154"/>
      <c r="CB18" s="152"/>
      <c r="CC18" s="153"/>
      <c r="CD18" s="154"/>
    </row>
    <row r="19" spans="2:82" s="45" customFormat="1" ht="202.5" customHeight="1" thickBot="1" x14ac:dyDescent="0.3">
      <c r="B19" s="71" t="s">
        <v>161</v>
      </c>
      <c r="C19" s="155" t="s">
        <v>21</v>
      </c>
      <c r="D19" s="155"/>
      <c r="E19" s="155"/>
      <c r="F19" s="155" t="s">
        <v>36</v>
      </c>
      <c r="G19" s="155"/>
      <c r="H19" s="155"/>
      <c r="I19" s="155"/>
      <c r="J19" s="152" t="s">
        <v>216</v>
      </c>
      <c r="K19" s="153"/>
      <c r="L19" s="154"/>
      <c r="M19" s="155" t="s">
        <v>3</v>
      </c>
      <c r="N19" s="155"/>
      <c r="O19" s="155"/>
      <c r="P19" s="156" t="s">
        <v>223</v>
      </c>
      <c r="Q19" s="156"/>
      <c r="R19" s="156"/>
      <c r="S19" s="156"/>
      <c r="T19" s="155" t="s">
        <v>39</v>
      </c>
      <c r="U19" s="155"/>
      <c r="V19" s="155"/>
      <c r="W19" s="155" t="s">
        <v>69</v>
      </c>
      <c r="X19" s="155"/>
      <c r="Y19" s="72" t="str">
        <f t="shared" si="0"/>
        <v>Media</v>
      </c>
      <c r="Z19" s="72" t="str">
        <f t="shared" si="1"/>
        <v>60%</v>
      </c>
      <c r="AA19" s="155" t="s">
        <v>61</v>
      </c>
      <c r="AB19" s="155"/>
      <c r="AC19" s="73" t="str">
        <f>IF(AA19&lt;=" "," ",IF(AA19='TABLAS DE CRITERIOS'!$F$5,"Leve",IF(AA19='TABLAS DE CRITERIOS'!$F$6,"Menor",IF(FORMATO!AA19='TABLAS DE CRITERIOS'!$F$7,"Moderado",IF(FORMATO!AA19='TABLAS DE CRITERIOS'!$F$8,"Mayor",IF(AA19='TABLAS DE CRITERIOS'!$F$9,"Catastrófico"))))))</f>
        <v>Leve</v>
      </c>
      <c r="AD19" s="72" t="str">
        <f t="shared" si="2"/>
        <v>20%</v>
      </c>
      <c r="AE19" s="157" t="str">
        <f t="shared" si="3"/>
        <v>Moderado</v>
      </c>
      <c r="AF19" s="157"/>
      <c r="AG19" s="156" t="s">
        <v>244</v>
      </c>
      <c r="AH19" s="156"/>
      <c r="AI19" s="156"/>
      <c r="AJ19" s="156"/>
      <c r="AK19" s="46" t="s">
        <v>80</v>
      </c>
      <c r="AL19" s="46" t="s">
        <v>87</v>
      </c>
      <c r="AM19" s="74" t="str">
        <f t="shared" si="4"/>
        <v>40%</v>
      </c>
      <c r="AN19" s="46" t="s">
        <v>92</v>
      </c>
      <c r="AO19" s="46" t="s">
        <v>211</v>
      </c>
      <c r="AP19" s="46" t="s">
        <v>212</v>
      </c>
      <c r="AQ19" s="158" t="str">
        <f t="shared" si="5"/>
        <v>PROBABILIDAD</v>
      </c>
      <c r="AR19" s="159"/>
      <c r="AS19" s="160"/>
      <c r="AT19" s="75" t="str">
        <f t="shared" si="6"/>
        <v>Baja</v>
      </c>
      <c r="AU19" s="76">
        <f t="shared" si="7"/>
        <v>0.36</v>
      </c>
      <c r="AV19" s="72" t="str">
        <f t="shared" si="8"/>
        <v>Leve</v>
      </c>
      <c r="AW19" s="75" t="str">
        <f t="shared" si="9"/>
        <v>20%</v>
      </c>
      <c r="AX19" s="158" t="str">
        <f t="shared" si="10"/>
        <v>Bajo</v>
      </c>
      <c r="AY19" s="160"/>
      <c r="AZ19" s="46" t="s">
        <v>104</v>
      </c>
      <c r="BA19" s="156" t="s">
        <v>218</v>
      </c>
      <c r="BB19" s="156"/>
      <c r="BC19" s="156"/>
      <c r="BD19" s="156"/>
      <c r="BE19" s="161">
        <v>44958</v>
      </c>
      <c r="BF19" s="153"/>
      <c r="BG19" s="154"/>
      <c r="BH19" s="161">
        <v>45290</v>
      </c>
      <c r="BI19" s="153"/>
      <c r="BJ19" s="154"/>
      <c r="BK19" s="156" t="s">
        <v>219</v>
      </c>
      <c r="BL19" s="156"/>
      <c r="BM19" s="156"/>
      <c r="BN19" s="156"/>
      <c r="BO19" s="155" t="s">
        <v>214</v>
      </c>
      <c r="BP19" s="155"/>
      <c r="BQ19" s="155"/>
      <c r="BR19" s="155"/>
      <c r="BS19" s="152"/>
      <c r="BT19" s="153"/>
      <c r="BU19" s="154"/>
      <c r="BV19" s="152"/>
      <c r="BW19" s="153"/>
      <c r="BX19" s="154"/>
      <c r="BY19" s="152"/>
      <c r="BZ19" s="153"/>
      <c r="CA19" s="154"/>
      <c r="CB19" s="152"/>
      <c r="CC19" s="153"/>
      <c r="CD19" s="154"/>
    </row>
    <row r="20" spans="2:82" s="45" customFormat="1" ht="346.5" customHeight="1" thickBot="1" x14ac:dyDescent="0.3">
      <c r="B20" s="71" t="s">
        <v>162</v>
      </c>
      <c r="C20" s="155" t="s">
        <v>21</v>
      </c>
      <c r="D20" s="155"/>
      <c r="E20" s="155"/>
      <c r="F20" s="155" t="s">
        <v>36</v>
      </c>
      <c r="G20" s="155"/>
      <c r="H20" s="155"/>
      <c r="I20" s="155"/>
      <c r="J20" s="152" t="s">
        <v>217</v>
      </c>
      <c r="K20" s="153"/>
      <c r="L20" s="154"/>
      <c r="M20" s="155" t="s">
        <v>3</v>
      </c>
      <c r="N20" s="155"/>
      <c r="O20" s="155"/>
      <c r="P20" s="156" t="s">
        <v>222</v>
      </c>
      <c r="Q20" s="156"/>
      <c r="R20" s="156"/>
      <c r="S20" s="156"/>
      <c r="T20" s="155" t="s">
        <v>37</v>
      </c>
      <c r="U20" s="155"/>
      <c r="V20" s="155"/>
      <c r="W20" s="155" t="s">
        <v>70</v>
      </c>
      <c r="X20" s="155"/>
      <c r="Y20" s="72" t="str">
        <f t="shared" si="0"/>
        <v>Baja</v>
      </c>
      <c r="Z20" s="72" t="str">
        <f t="shared" si="1"/>
        <v>40%</v>
      </c>
      <c r="AA20" s="155" t="s">
        <v>61</v>
      </c>
      <c r="AB20" s="155"/>
      <c r="AC20" s="73" t="str">
        <f>IF(AA20&lt;=" "," ",IF(AA20='TABLAS DE CRITERIOS'!$F$5,"Leve",IF(AA20='TABLAS DE CRITERIOS'!$F$6,"Menor",IF(FORMATO!AA20='TABLAS DE CRITERIOS'!$F$7,"Moderado",IF(FORMATO!AA20='TABLAS DE CRITERIOS'!$F$8,"Mayor",IF(AA20='TABLAS DE CRITERIOS'!$F$9,"Catastrófico"))))))</f>
        <v>Leve</v>
      </c>
      <c r="AD20" s="72" t="str">
        <f t="shared" si="2"/>
        <v>20%</v>
      </c>
      <c r="AE20" s="157" t="str">
        <f t="shared" si="3"/>
        <v>Bajo</v>
      </c>
      <c r="AF20" s="157"/>
      <c r="AG20" s="156" t="s">
        <v>249</v>
      </c>
      <c r="AH20" s="156"/>
      <c r="AI20" s="156"/>
      <c r="AJ20" s="156"/>
      <c r="AK20" s="46" t="s">
        <v>80</v>
      </c>
      <c r="AL20" s="46" t="s">
        <v>89</v>
      </c>
      <c r="AM20" s="74" t="str">
        <f t="shared" si="4"/>
        <v>50%</v>
      </c>
      <c r="AN20" s="46" t="s">
        <v>92</v>
      </c>
      <c r="AO20" s="46" t="s">
        <v>211</v>
      </c>
      <c r="AP20" s="46" t="s">
        <v>212</v>
      </c>
      <c r="AQ20" s="158" t="str">
        <f t="shared" si="5"/>
        <v>PROBABILIDAD</v>
      </c>
      <c r="AR20" s="159"/>
      <c r="AS20" s="160"/>
      <c r="AT20" s="75" t="str">
        <f t="shared" si="6"/>
        <v>Muy Baja</v>
      </c>
      <c r="AU20" s="76">
        <f t="shared" si="7"/>
        <v>0.2</v>
      </c>
      <c r="AV20" s="72" t="str">
        <f t="shared" si="8"/>
        <v>Leve</v>
      </c>
      <c r="AW20" s="75" t="str">
        <f t="shared" si="9"/>
        <v>20%</v>
      </c>
      <c r="AX20" s="158" t="str">
        <f t="shared" si="10"/>
        <v>Bajo</v>
      </c>
      <c r="AY20" s="160"/>
      <c r="AZ20" s="46" t="s">
        <v>103</v>
      </c>
      <c r="BA20" s="156" t="s">
        <v>231</v>
      </c>
      <c r="BB20" s="156"/>
      <c r="BC20" s="156"/>
      <c r="BD20" s="156"/>
      <c r="BE20" s="161">
        <v>44958</v>
      </c>
      <c r="BF20" s="153"/>
      <c r="BG20" s="154"/>
      <c r="BH20" s="161">
        <v>45290</v>
      </c>
      <c r="BI20" s="153"/>
      <c r="BJ20" s="154"/>
      <c r="BK20" s="156" t="s">
        <v>232</v>
      </c>
      <c r="BL20" s="156"/>
      <c r="BM20" s="156"/>
      <c r="BN20" s="156"/>
      <c r="BO20" s="155" t="s">
        <v>214</v>
      </c>
      <c r="BP20" s="155"/>
      <c r="BQ20" s="155"/>
      <c r="BR20" s="155"/>
      <c r="BS20" s="152"/>
      <c r="BT20" s="153"/>
      <c r="BU20" s="154"/>
      <c r="BV20" s="152"/>
      <c r="BW20" s="153"/>
      <c r="BX20" s="154"/>
      <c r="BY20" s="152"/>
      <c r="BZ20" s="153"/>
      <c r="CA20" s="154"/>
      <c r="CB20" s="152"/>
      <c r="CC20" s="153"/>
      <c r="CD20" s="154"/>
    </row>
    <row r="21" spans="2:82" s="45" customFormat="1" ht="161.25" customHeight="1" thickBot="1" x14ac:dyDescent="0.3">
      <c r="B21" s="71" t="s">
        <v>163</v>
      </c>
      <c r="C21" s="155" t="s">
        <v>21</v>
      </c>
      <c r="D21" s="155"/>
      <c r="E21" s="155"/>
      <c r="F21" s="155" t="s">
        <v>36</v>
      </c>
      <c r="G21" s="155"/>
      <c r="H21" s="155"/>
      <c r="I21" s="155"/>
      <c r="J21" s="152" t="s">
        <v>220</v>
      </c>
      <c r="K21" s="153"/>
      <c r="L21" s="154"/>
      <c r="M21" s="155" t="s">
        <v>3</v>
      </c>
      <c r="N21" s="155"/>
      <c r="O21" s="155"/>
      <c r="P21" s="156" t="s">
        <v>221</v>
      </c>
      <c r="Q21" s="156"/>
      <c r="R21" s="156"/>
      <c r="S21" s="156"/>
      <c r="T21" s="155" t="s">
        <v>40</v>
      </c>
      <c r="U21" s="155"/>
      <c r="V21" s="155"/>
      <c r="W21" s="155" t="s">
        <v>70</v>
      </c>
      <c r="X21" s="155"/>
      <c r="Y21" s="72" t="str">
        <f t="shared" si="0"/>
        <v>Baja</v>
      </c>
      <c r="Z21" s="72" t="str">
        <f t="shared" si="1"/>
        <v>40%</v>
      </c>
      <c r="AA21" s="155" t="s">
        <v>61</v>
      </c>
      <c r="AB21" s="155"/>
      <c r="AC21" s="73" t="str">
        <f>IF(AA21&lt;=" "," ",IF(AA21='TABLAS DE CRITERIOS'!$F$5,"Leve",IF(AA21='TABLAS DE CRITERIOS'!$F$6,"Menor",IF(FORMATO!AA21='TABLAS DE CRITERIOS'!$F$7,"Moderado",IF(FORMATO!AA21='TABLAS DE CRITERIOS'!$F$8,"Mayor",IF(AA21='TABLAS DE CRITERIOS'!$F$9,"Catastrófico"))))))</f>
        <v>Leve</v>
      </c>
      <c r="AD21" s="72" t="str">
        <f t="shared" si="2"/>
        <v>20%</v>
      </c>
      <c r="AE21" s="157" t="str">
        <f t="shared" si="3"/>
        <v>Bajo</v>
      </c>
      <c r="AF21" s="157"/>
      <c r="AG21" s="156" t="s">
        <v>243</v>
      </c>
      <c r="AH21" s="156"/>
      <c r="AI21" s="156"/>
      <c r="AJ21" s="156"/>
      <c r="AK21" s="46" t="s">
        <v>80</v>
      </c>
      <c r="AL21" s="46" t="s">
        <v>89</v>
      </c>
      <c r="AM21" s="74" t="str">
        <f t="shared" si="4"/>
        <v>50%</v>
      </c>
      <c r="AN21" s="46" t="s">
        <v>92</v>
      </c>
      <c r="AO21" s="46" t="s">
        <v>211</v>
      </c>
      <c r="AP21" s="46" t="s">
        <v>212</v>
      </c>
      <c r="AQ21" s="158" t="str">
        <f t="shared" si="5"/>
        <v>PROBABILIDAD</v>
      </c>
      <c r="AR21" s="159"/>
      <c r="AS21" s="160"/>
      <c r="AT21" s="75" t="str">
        <f t="shared" si="6"/>
        <v>Muy Baja</v>
      </c>
      <c r="AU21" s="76">
        <f t="shared" si="7"/>
        <v>0.2</v>
      </c>
      <c r="AV21" s="72" t="str">
        <f t="shared" si="8"/>
        <v>Leve</v>
      </c>
      <c r="AW21" s="75" t="str">
        <f t="shared" si="9"/>
        <v>20%</v>
      </c>
      <c r="AX21" s="158" t="str">
        <f t="shared" si="10"/>
        <v>Bajo</v>
      </c>
      <c r="AY21" s="160"/>
      <c r="AZ21" s="46" t="s">
        <v>103</v>
      </c>
      <c r="BA21" s="156" t="s">
        <v>233</v>
      </c>
      <c r="BB21" s="156"/>
      <c r="BC21" s="156"/>
      <c r="BD21" s="156"/>
      <c r="BE21" s="161">
        <v>44958</v>
      </c>
      <c r="BF21" s="153"/>
      <c r="BG21" s="154"/>
      <c r="BH21" s="161">
        <v>45290</v>
      </c>
      <c r="BI21" s="153"/>
      <c r="BJ21" s="154"/>
      <c r="BK21" s="156" t="s">
        <v>234</v>
      </c>
      <c r="BL21" s="156"/>
      <c r="BM21" s="156"/>
      <c r="BN21" s="156"/>
      <c r="BO21" s="155" t="s">
        <v>214</v>
      </c>
      <c r="BP21" s="155"/>
      <c r="BQ21" s="155"/>
      <c r="BR21" s="155"/>
      <c r="BS21" s="152"/>
      <c r="BT21" s="153"/>
      <c r="BU21" s="154"/>
      <c r="BV21" s="152"/>
      <c r="BW21" s="153"/>
      <c r="BX21" s="154"/>
      <c r="BY21" s="152"/>
      <c r="BZ21" s="153"/>
      <c r="CA21" s="154"/>
      <c r="CB21" s="152"/>
      <c r="CC21" s="153"/>
      <c r="CD21" s="154"/>
    </row>
    <row r="22" spans="2:82" s="45" customFormat="1" ht="375" customHeight="1" thickBot="1" x14ac:dyDescent="0.3">
      <c r="B22" s="71" t="s">
        <v>188</v>
      </c>
      <c r="C22" s="155" t="s">
        <v>21</v>
      </c>
      <c r="D22" s="155"/>
      <c r="E22" s="155"/>
      <c r="F22" s="155" t="s">
        <v>36</v>
      </c>
      <c r="G22" s="155"/>
      <c r="H22" s="155"/>
      <c r="I22" s="155"/>
      <c r="J22" s="152" t="s">
        <v>235</v>
      </c>
      <c r="K22" s="153"/>
      <c r="L22" s="154"/>
      <c r="M22" s="155" t="s">
        <v>3</v>
      </c>
      <c r="N22" s="155"/>
      <c r="O22" s="155"/>
      <c r="P22" s="156" t="s">
        <v>251</v>
      </c>
      <c r="Q22" s="156"/>
      <c r="R22" s="156"/>
      <c r="S22" s="156"/>
      <c r="T22" s="155" t="s">
        <v>43</v>
      </c>
      <c r="U22" s="155"/>
      <c r="V22" s="155"/>
      <c r="W22" s="155" t="s">
        <v>70</v>
      </c>
      <c r="X22" s="155"/>
      <c r="Y22" s="72" t="str">
        <f t="shared" si="0"/>
        <v>Baja</v>
      </c>
      <c r="Z22" s="72" t="str">
        <f t="shared" si="1"/>
        <v>40%</v>
      </c>
      <c r="AA22" s="155" t="s">
        <v>62</v>
      </c>
      <c r="AB22" s="155"/>
      <c r="AC22" s="73" t="str">
        <f>IF(AA22&lt;=" "," ",IF(AA22='TABLAS DE CRITERIOS'!$F$5,"Leve",IF(AA22='TABLAS DE CRITERIOS'!$F$6,"Menor",IF(FORMATO!AA22='TABLAS DE CRITERIOS'!$F$7,"Moderado",IF(FORMATO!AA22='TABLAS DE CRITERIOS'!$F$8,"Mayor",IF(AA22='TABLAS DE CRITERIOS'!$F$9,"Catastrófico"))))))</f>
        <v>Menor</v>
      </c>
      <c r="AD22" s="72" t="str">
        <f t="shared" si="2"/>
        <v>40%</v>
      </c>
      <c r="AE22" s="157" t="str">
        <f t="shared" si="3"/>
        <v>Moderado</v>
      </c>
      <c r="AF22" s="157"/>
      <c r="AG22" s="156" t="s">
        <v>250</v>
      </c>
      <c r="AH22" s="156"/>
      <c r="AI22" s="156"/>
      <c r="AJ22" s="156"/>
      <c r="AK22" s="46" t="s">
        <v>80</v>
      </c>
      <c r="AL22" s="46" t="s">
        <v>87</v>
      </c>
      <c r="AM22" s="74" t="str">
        <f t="shared" si="4"/>
        <v>40%</v>
      </c>
      <c r="AN22" s="46" t="s">
        <v>92</v>
      </c>
      <c r="AO22" s="46" t="s">
        <v>211</v>
      </c>
      <c r="AP22" s="46" t="s">
        <v>212</v>
      </c>
      <c r="AQ22" s="158" t="str">
        <f t="shared" si="5"/>
        <v>PROBABILIDAD</v>
      </c>
      <c r="AR22" s="159"/>
      <c r="AS22" s="160"/>
      <c r="AT22" s="75" t="str">
        <f t="shared" si="6"/>
        <v>Baja</v>
      </c>
      <c r="AU22" s="76">
        <f t="shared" si="7"/>
        <v>0.24</v>
      </c>
      <c r="AV22" s="72" t="str">
        <f t="shared" si="8"/>
        <v>Menor</v>
      </c>
      <c r="AW22" s="75" t="str">
        <f t="shared" si="9"/>
        <v>40%</v>
      </c>
      <c r="AX22" s="158" t="str">
        <f t="shared" si="10"/>
        <v>Moderado</v>
      </c>
      <c r="AY22" s="160"/>
      <c r="AZ22" s="46" t="s">
        <v>104</v>
      </c>
      <c r="BA22" s="156" t="s">
        <v>246</v>
      </c>
      <c r="BB22" s="156"/>
      <c r="BC22" s="156"/>
      <c r="BD22" s="156"/>
      <c r="BE22" s="161">
        <v>44958</v>
      </c>
      <c r="BF22" s="153"/>
      <c r="BG22" s="154"/>
      <c r="BH22" s="161">
        <v>45290</v>
      </c>
      <c r="BI22" s="153"/>
      <c r="BJ22" s="154"/>
      <c r="BK22" s="156" t="s">
        <v>245</v>
      </c>
      <c r="BL22" s="156"/>
      <c r="BM22" s="156"/>
      <c r="BN22" s="156"/>
      <c r="BO22" s="155" t="s">
        <v>214</v>
      </c>
      <c r="BP22" s="155"/>
      <c r="BQ22" s="155"/>
      <c r="BR22" s="155"/>
      <c r="BS22" s="161"/>
      <c r="BT22" s="153"/>
      <c r="BU22" s="154"/>
      <c r="BV22" s="152"/>
      <c r="BW22" s="153"/>
      <c r="BX22" s="154"/>
      <c r="BY22" s="152"/>
      <c r="BZ22" s="153"/>
      <c r="CA22" s="154"/>
      <c r="CB22" s="152"/>
      <c r="CC22" s="153"/>
      <c r="CD22" s="154"/>
    </row>
    <row r="23" spans="2:82" s="45" customFormat="1" ht="375.75" customHeight="1" thickBot="1" x14ac:dyDescent="0.3">
      <c r="B23" s="71" t="s">
        <v>189</v>
      </c>
      <c r="C23" s="155" t="s">
        <v>21</v>
      </c>
      <c r="D23" s="155"/>
      <c r="E23" s="155"/>
      <c r="F23" s="155" t="s">
        <v>36</v>
      </c>
      <c r="G23" s="155"/>
      <c r="H23" s="155"/>
      <c r="I23" s="155"/>
      <c r="J23" s="152" t="s">
        <v>236</v>
      </c>
      <c r="K23" s="153"/>
      <c r="L23" s="154"/>
      <c r="M23" s="155" t="s">
        <v>3</v>
      </c>
      <c r="N23" s="155"/>
      <c r="O23" s="155"/>
      <c r="P23" s="156" t="s">
        <v>237</v>
      </c>
      <c r="Q23" s="156"/>
      <c r="R23" s="156"/>
      <c r="S23" s="156"/>
      <c r="T23" s="155" t="s">
        <v>43</v>
      </c>
      <c r="U23" s="155"/>
      <c r="V23" s="155"/>
      <c r="W23" s="155" t="s">
        <v>70</v>
      </c>
      <c r="X23" s="155"/>
      <c r="Y23" s="72" t="str">
        <f t="shared" si="0"/>
        <v>Baja</v>
      </c>
      <c r="Z23" s="72" t="str">
        <f t="shared" si="1"/>
        <v>40%</v>
      </c>
      <c r="AA23" s="155" t="s">
        <v>62</v>
      </c>
      <c r="AB23" s="155"/>
      <c r="AC23" s="73" t="str">
        <f>IF(AA23&lt;=" "," ",IF(AA23='TABLAS DE CRITERIOS'!$F$5,"Leve",IF(AA23='TABLAS DE CRITERIOS'!$F$6,"Menor",IF(FORMATO!AA23='TABLAS DE CRITERIOS'!$F$7,"Moderado",IF(FORMATO!AA23='TABLAS DE CRITERIOS'!$F$8,"Mayor",IF(AA23='TABLAS DE CRITERIOS'!$F$9,"Catastrófico"))))))</f>
        <v>Menor</v>
      </c>
      <c r="AD23" s="72" t="str">
        <f t="shared" si="2"/>
        <v>40%</v>
      </c>
      <c r="AE23" s="157" t="str">
        <f t="shared" si="3"/>
        <v>Moderado</v>
      </c>
      <c r="AF23" s="157"/>
      <c r="AG23" s="156" t="s">
        <v>242</v>
      </c>
      <c r="AH23" s="156"/>
      <c r="AI23" s="156"/>
      <c r="AJ23" s="156"/>
      <c r="AK23" s="46" t="s">
        <v>80</v>
      </c>
      <c r="AL23" s="46" t="s">
        <v>89</v>
      </c>
      <c r="AM23" s="74" t="str">
        <f t="shared" si="4"/>
        <v>50%</v>
      </c>
      <c r="AN23" s="46" t="s">
        <v>92</v>
      </c>
      <c r="AO23" s="46" t="s">
        <v>211</v>
      </c>
      <c r="AP23" s="46" t="s">
        <v>212</v>
      </c>
      <c r="AQ23" s="158" t="str">
        <f t="shared" si="5"/>
        <v>PROBABILIDAD</v>
      </c>
      <c r="AR23" s="159"/>
      <c r="AS23" s="160"/>
      <c r="AT23" s="75" t="str">
        <f t="shared" si="6"/>
        <v>Muy Baja</v>
      </c>
      <c r="AU23" s="76">
        <f t="shared" si="7"/>
        <v>0.2</v>
      </c>
      <c r="AV23" s="72" t="str">
        <f t="shared" si="8"/>
        <v>Menor</v>
      </c>
      <c r="AW23" s="75" t="str">
        <f t="shared" si="9"/>
        <v>40%</v>
      </c>
      <c r="AX23" s="158" t="str">
        <f t="shared" si="10"/>
        <v>Bajo</v>
      </c>
      <c r="AY23" s="160"/>
      <c r="AZ23" s="46" t="s">
        <v>104</v>
      </c>
      <c r="BA23" s="156" t="s">
        <v>238</v>
      </c>
      <c r="BB23" s="156"/>
      <c r="BC23" s="156"/>
      <c r="BD23" s="156"/>
      <c r="BE23" s="161">
        <v>44958</v>
      </c>
      <c r="BF23" s="153"/>
      <c r="BG23" s="154"/>
      <c r="BH23" s="161">
        <v>45290</v>
      </c>
      <c r="BI23" s="153"/>
      <c r="BJ23" s="154"/>
      <c r="BK23" s="156" t="s">
        <v>247</v>
      </c>
      <c r="BL23" s="156"/>
      <c r="BM23" s="156"/>
      <c r="BN23" s="156"/>
      <c r="BO23" s="155" t="s">
        <v>214</v>
      </c>
      <c r="BP23" s="155"/>
      <c r="BQ23" s="155"/>
      <c r="BR23" s="155"/>
      <c r="BS23" s="161"/>
      <c r="BT23" s="153"/>
      <c r="BU23" s="154"/>
      <c r="BV23" s="152"/>
      <c r="BW23" s="153"/>
      <c r="BX23" s="154"/>
      <c r="BY23" s="152"/>
      <c r="BZ23" s="153"/>
      <c r="CA23" s="154"/>
      <c r="CB23" s="152"/>
      <c r="CC23" s="153"/>
      <c r="CD23" s="154"/>
    </row>
    <row r="24" spans="2:82" s="45" customFormat="1" ht="409.5" customHeight="1" thickBot="1" x14ac:dyDescent="0.3">
      <c r="B24" s="71" t="s">
        <v>190</v>
      </c>
      <c r="C24" s="155" t="s">
        <v>21</v>
      </c>
      <c r="D24" s="155"/>
      <c r="E24" s="155"/>
      <c r="F24" s="155" t="s">
        <v>36</v>
      </c>
      <c r="G24" s="155"/>
      <c r="H24" s="155"/>
      <c r="I24" s="155"/>
      <c r="J24" s="152" t="s">
        <v>239</v>
      </c>
      <c r="K24" s="153"/>
      <c r="L24" s="154"/>
      <c r="M24" s="155" t="s">
        <v>3</v>
      </c>
      <c r="N24" s="155"/>
      <c r="O24" s="155"/>
      <c r="P24" s="156" t="s">
        <v>240</v>
      </c>
      <c r="Q24" s="156"/>
      <c r="R24" s="156"/>
      <c r="S24" s="156"/>
      <c r="T24" s="155" t="s">
        <v>43</v>
      </c>
      <c r="U24" s="155"/>
      <c r="V24" s="155"/>
      <c r="W24" s="155" t="s">
        <v>68</v>
      </c>
      <c r="X24" s="155"/>
      <c r="Y24" s="72" t="str">
        <f t="shared" si="0"/>
        <v>Alta</v>
      </c>
      <c r="Z24" s="72" t="str">
        <f t="shared" si="1"/>
        <v>80%</v>
      </c>
      <c r="AA24" s="155" t="s">
        <v>64</v>
      </c>
      <c r="AB24" s="155"/>
      <c r="AC24" s="73" t="str">
        <f>IF(AA24&lt;=" "," ",IF(AA24='TABLAS DE CRITERIOS'!$F$5,"Leve",IF(AA24='TABLAS DE CRITERIOS'!$F$6,"Menor",IF(FORMATO!AA24='TABLAS DE CRITERIOS'!$F$7,"Moderado",IF(FORMATO!AA24='TABLAS DE CRITERIOS'!$F$8,"Mayor",IF(AA24='TABLAS DE CRITERIOS'!$F$9,"Catastrófico"))))))</f>
        <v>Mayor</v>
      </c>
      <c r="AD24" s="72" t="str">
        <f t="shared" si="2"/>
        <v>80%</v>
      </c>
      <c r="AE24" s="157" t="str">
        <f t="shared" si="3"/>
        <v>Alto</v>
      </c>
      <c r="AF24" s="157"/>
      <c r="AG24" s="224" t="s">
        <v>252</v>
      </c>
      <c r="AH24" s="156"/>
      <c r="AI24" s="156"/>
      <c r="AJ24" s="156"/>
      <c r="AK24" s="46" t="s">
        <v>80</v>
      </c>
      <c r="AL24" s="46" t="s">
        <v>87</v>
      </c>
      <c r="AM24" s="74" t="str">
        <f t="shared" si="4"/>
        <v>40%</v>
      </c>
      <c r="AN24" s="46" t="s">
        <v>92</v>
      </c>
      <c r="AO24" s="46" t="s">
        <v>211</v>
      </c>
      <c r="AP24" s="46" t="s">
        <v>212</v>
      </c>
      <c r="AQ24" s="158" t="str">
        <f t="shared" si="5"/>
        <v>PROBABILIDAD</v>
      </c>
      <c r="AR24" s="159"/>
      <c r="AS24" s="160"/>
      <c r="AT24" s="75" t="str">
        <f t="shared" si="6"/>
        <v>Media</v>
      </c>
      <c r="AU24" s="76">
        <f t="shared" si="7"/>
        <v>0.48</v>
      </c>
      <c r="AV24" s="72" t="str">
        <f t="shared" si="8"/>
        <v>Mayor</v>
      </c>
      <c r="AW24" s="75" t="str">
        <f t="shared" si="9"/>
        <v>80%</v>
      </c>
      <c r="AX24" s="158" t="str">
        <f t="shared" si="10"/>
        <v>Alto</v>
      </c>
      <c r="AY24" s="160"/>
      <c r="AZ24" s="46" t="s">
        <v>106</v>
      </c>
      <c r="BA24" s="156" t="s">
        <v>241</v>
      </c>
      <c r="BB24" s="156"/>
      <c r="BC24" s="156"/>
      <c r="BD24" s="156"/>
      <c r="BE24" s="161">
        <v>44958</v>
      </c>
      <c r="BF24" s="153"/>
      <c r="BG24" s="154"/>
      <c r="BH24" s="161">
        <v>45290</v>
      </c>
      <c r="BI24" s="153"/>
      <c r="BJ24" s="154"/>
      <c r="BK24" s="156" t="s">
        <v>248</v>
      </c>
      <c r="BL24" s="156"/>
      <c r="BM24" s="156"/>
      <c r="BN24" s="156"/>
      <c r="BO24" s="155" t="s">
        <v>214</v>
      </c>
      <c r="BP24" s="155"/>
      <c r="BQ24" s="155"/>
      <c r="BR24" s="155"/>
      <c r="BS24" s="161"/>
      <c r="BT24" s="153"/>
      <c r="BU24" s="154"/>
      <c r="BV24" s="152"/>
      <c r="BW24" s="153"/>
      <c r="BX24" s="154"/>
      <c r="BY24" s="152"/>
      <c r="BZ24" s="153"/>
      <c r="CA24" s="154"/>
      <c r="CB24" s="152"/>
      <c r="CC24" s="153"/>
      <c r="CD24" s="154"/>
    </row>
    <row r="25" spans="2:82" s="45" customFormat="1" ht="300" customHeight="1" thickBot="1" x14ac:dyDescent="0.3">
      <c r="B25" s="71" t="s">
        <v>191</v>
      </c>
      <c r="C25" s="155" t="s">
        <v>21</v>
      </c>
      <c r="D25" s="155"/>
      <c r="E25" s="155"/>
      <c r="F25" s="155" t="s">
        <v>36</v>
      </c>
      <c r="G25" s="155"/>
      <c r="H25" s="155"/>
      <c r="I25" s="155"/>
      <c r="J25" s="152" t="s">
        <v>253</v>
      </c>
      <c r="K25" s="153"/>
      <c r="L25" s="154"/>
      <c r="M25" s="155" t="s">
        <v>3</v>
      </c>
      <c r="N25" s="155"/>
      <c r="O25" s="155"/>
      <c r="P25" s="155" t="s">
        <v>254</v>
      </c>
      <c r="Q25" s="155"/>
      <c r="R25" s="155"/>
      <c r="S25" s="155"/>
      <c r="T25" s="155" t="s">
        <v>43</v>
      </c>
      <c r="U25" s="155"/>
      <c r="V25" s="155"/>
      <c r="W25" s="155" t="s">
        <v>68</v>
      </c>
      <c r="X25" s="155"/>
      <c r="Y25" s="72" t="str">
        <f t="shared" si="0"/>
        <v>Alta</v>
      </c>
      <c r="Z25" s="72" t="str">
        <f t="shared" si="1"/>
        <v>80%</v>
      </c>
      <c r="AA25" s="155" t="s">
        <v>64</v>
      </c>
      <c r="AB25" s="155"/>
      <c r="AC25" s="73" t="str">
        <f>IF(AA25&lt;=" "," ",IF(AA25='TABLAS DE CRITERIOS'!$F$5,"Leve",IF(AA25='TABLAS DE CRITERIOS'!$F$6,"Menor",IF(FORMATO!AA25='TABLAS DE CRITERIOS'!$F$7,"Moderado",IF(FORMATO!AA25='TABLAS DE CRITERIOS'!$F$8,"Mayor",IF(AA25='TABLAS DE CRITERIOS'!$F$9,"Catastrófico"))))))</f>
        <v>Mayor</v>
      </c>
      <c r="AD25" s="72" t="str">
        <f t="shared" si="2"/>
        <v>80%</v>
      </c>
      <c r="AE25" s="157" t="str">
        <f t="shared" si="3"/>
        <v>Alto</v>
      </c>
      <c r="AF25" s="157"/>
      <c r="AG25" s="155" t="s">
        <v>255</v>
      </c>
      <c r="AH25" s="155"/>
      <c r="AI25" s="155"/>
      <c r="AJ25" s="155"/>
      <c r="AK25" s="46" t="s">
        <v>80</v>
      </c>
      <c r="AL25" s="46" t="s">
        <v>87</v>
      </c>
      <c r="AM25" s="74" t="str">
        <f t="shared" si="4"/>
        <v>40%</v>
      </c>
      <c r="AN25" s="46" t="s">
        <v>93</v>
      </c>
      <c r="AO25" s="46" t="s">
        <v>211</v>
      </c>
      <c r="AP25" s="46" t="s">
        <v>212</v>
      </c>
      <c r="AQ25" s="158" t="str">
        <f t="shared" si="5"/>
        <v>PROBABILIDAD</v>
      </c>
      <c r="AR25" s="159"/>
      <c r="AS25" s="160"/>
      <c r="AT25" s="75" t="str">
        <f t="shared" si="6"/>
        <v>Media</v>
      </c>
      <c r="AU25" s="76">
        <f t="shared" si="7"/>
        <v>0.48</v>
      </c>
      <c r="AV25" s="72" t="str">
        <f t="shared" si="8"/>
        <v>Mayor</v>
      </c>
      <c r="AW25" s="75" t="str">
        <f t="shared" si="9"/>
        <v>80%</v>
      </c>
      <c r="AX25" s="158" t="str">
        <f t="shared" si="10"/>
        <v>Alto</v>
      </c>
      <c r="AY25" s="160"/>
      <c r="AZ25" s="46" t="s">
        <v>106</v>
      </c>
      <c r="BA25" s="155" t="s">
        <v>256</v>
      </c>
      <c r="BB25" s="155"/>
      <c r="BC25" s="155"/>
      <c r="BD25" s="155"/>
      <c r="BE25" s="161">
        <v>44958</v>
      </c>
      <c r="BF25" s="153"/>
      <c r="BG25" s="154"/>
      <c r="BH25" s="161">
        <v>45290</v>
      </c>
      <c r="BI25" s="153"/>
      <c r="BJ25" s="154"/>
      <c r="BK25" s="155" t="s">
        <v>257</v>
      </c>
      <c r="BL25" s="155"/>
      <c r="BM25" s="155"/>
      <c r="BN25" s="155"/>
      <c r="BO25" s="155" t="s">
        <v>214</v>
      </c>
      <c r="BP25" s="155"/>
      <c r="BQ25" s="155"/>
      <c r="BR25" s="155"/>
      <c r="BS25" s="152"/>
      <c r="BT25" s="153"/>
      <c r="BU25" s="154"/>
      <c r="BV25" s="152"/>
      <c r="BW25" s="153"/>
      <c r="BX25" s="154"/>
      <c r="BY25" s="152"/>
      <c r="BZ25" s="153"/>
      <c r="CA25" s="154"/>
      <c r="CB25" s="152"/>
      <c r="CC25" s="153"/>
      <c r="CD25" s="154"/>
    </row>
    <row r="26" spans="2:82" s="45" customFormat="1" ht="80.099999999999994" customHeight="1" thickBot="1" x14ac:dyDescent="0.3">
      <c r="B26" s="71" t="s">
        <v>192</v>
      </c>
      <c r="C26" s="155"/>
      <c r="D26" s="155"/>
      <c r="E26" s="155"/>
      <c r="F26" s="155"/>
      <c r="G26" s="155"/>
      <c r="H26" s="155"/>
      <c r="I26" s="155"/>
      <c r="J26" s="152"/>
      <c r="K26" s="153"/>
      <c r="L26" s="154"/>
      <c r="M26" s="155"/>
      <c r="N26" s="155"/>
      <c r="O26" s="155"/>
      <c r="P26" s="155"/>
      <c r="Q26" s="155"/>
      <c r="R26" s="155"/>
      <c r="S26" s="155"/>
      <c r="T26" s="155"/>
      <c r="U26" s="155"/>
      <c r="V26" s="155"/>
      <c r="W26" s="155"/>
      <c r="X26" s="155"/>
      <c r="Y26" s="72" t="str">
        <f t="shared" si="0"/>
        <v xml:space="preserve"> </v>
      </c>
      <c r="Z26" s="72" t="str">
        <f t="shared" si="1"/>
        <v xml:space="preserve"> </v>
      </c>
      <c r="AA26" s="155"/>
      <c r="AB26" s="155"/>
      <c r="AC26" s="73" t="str">
        <f>IF(AA26&lt;=" "," ",IF(AA26='TABLAS DE CRITERIOS'!$F$5,"Leve",IF(AA26='TABLAS DE CRITERIOS'!$F$6,"Menor",IF(FORMATO!AA26='TABLAS DE CRITERIOS'!$F$7,"Moderado",IF(FORMATO!AA26='TABLAS DE CRITERIOS'!$F$8,"Mayor",IF(AA26='TABLAS DE CRITERIOS'!$F$9,"Catastrófico"))))))</f>
        <v xml:space="preserve"> </v>
      </c>
      <c r="AD26" s="72" t="str">
        <f t="shared" si="2"/>
        <v xml:space="preserve"> </v>
      </c>
      <c r="AE26" s="157" t="str">
        <f t="shared" si="3"/>
        <v/>
      </c>
      <c r="AF26" s="157"/>
      <c r="AG26" s="155"/>
      <c r="AH26" s="155"/>
      <c r="AI26" s="155"/>
      <c r="AJ26" s="155"/>
      <c r="AK26" s="46"/>
      <c r="AL26" s="46"/>
      <c r="AM26" s="74" t="str">
        <f t="shared" si="4"/>
        <v/>
      </c>
      <c r="AN26" s="46"/>
      <c r="AO26" s="46"/>
      <c r="AP26" s="46"/>
      <c r="AQ26" s="158" t="str">
        <f t="shared" si="5"/>
        <v xml:space="preserve"> </v>
      </c>
      <c r="AR26" s="159"/>
      <c r="AS26" s="160"/>
      <c r="AT26" s="75" t="str">
        <f t="shared" si="6"/>
        <v/>
      </c>
      <c r="AU26" s="76" t="str">
        <f t="shared" si="7"/>
        <v/>
      </c>
      <c r="AV26" s="72" t="str">
        <f t="shared" si="8"/>
        <v xml:space="preserve"> </v>
      </c>
      <c r="AW26" s="75" t="str">
        <f t="shared" si="9"/>
        <v/>
      </c>
      <c r="AX26" s="158" t="str">
        <f t="shared" si="10"/>
        <v/>
      </c>
      <c r="AY26" s="160"/>
      <c r="AZ26" s="46"/>
      <c r="BA26" s="155"/>
      <c r="BB26" s="155"/>
      <c r="BC26" s="155"/>
      <c r="BD26" s="155"/>
      <c r="BE26" s="152"/>
      <c r="BF26" s="153"/>
      <c r="BG26" s="154"/>
      <c r="BH26" s="152"/>
      <c r="BI26" s="153"/>
      <c r="BJ26" s="154"/>
      <c r="BK26" s="155"/>
      <c r="BL26" s="155"/>
      <c r="BM26" s="155"/>
      <c r="BN26" s="155"/>
      <c r="BO26" s="155"/>
      <c r="BP26" s="155"/>
      <c r="BQ26" s="155"/>
      <c r="BR26" s="155"/>
      <c r="BS26" s="152"/>
      <c r="BT26" s="153"/>
      <c r="BU26" s="154"/>
      <c r="BV26" s="152"/>
      <c r="BW26" s="153"/>
      <c r="BX26" s="154"/>
      <c r="BY26" s="152"/>
      <c r="BZ26" s="153"/>
      <c r="CA26" s="154"/>
      <c r="CB26" s="152"/>
      <c r="CC26" s="153"/>
      <c r="CD26" s="154"/>
    </row>
  </sheetData>
  <sheetProtection algorithmName="SHA-512" hashValue="SeXDGYcHZ2bDGUlbrv5X9wVqnRi/EjUPoarm5qxfGhTKwGSLD/DILVcbHruUvLGuyEaI+TDCAVJAxz1sP6C+Bw==" saltValue="OIF5WGSixe4P4A03qw9Ikw==" spinCount="100000" sheet="1" formatCells="0" formatColumns="0" formatRows="0" insertRows="0" insertHyperlinks="0" deleteRows="0" sort="0" autoFilter="0" pivotTables="0"/>
  <mergeCells count="274">
    <mergeCell ref="BV26:BX26"/>
    <mergeCell ref="BY26:CA26"/>
    <mergeCell ref="CB26:CD26"/>
    <mergeCell ref="AG26:AJ26"/>
    <mergeCell ref="AQ26:AS26"/>
    <mergeCell ref="AX26:AY26"/>
    <mergeCell ref="BA26:BD26"/>
    <mergeCell ref="BE26:BG26"/>
    <mergeCell ref="BH26:BJ26"/>
    <mergeCell ref="BK26:BN26"/>
    <mergeCell ref="BO26:BR26"/>
    <mergeCell ref="BS26:BU26"/>
    <mergeCell ref="C26:E26"/>
    <mergeCell ref="F26:I26"/>
    <mergeCell ref="J26:L26"/>
    <mergeCell ref="M26:O26"/>
    <mergeCell ref="P26:S26"/>
    <mergeCell ref="T26:V26"/>
    <mergeCell ref="W26:X26"/>
    <mergeCell ref="AA26:AB26"/>
    <mergeCell ref="AE26:AF26"/>
    <mergeCell ref="BV24:BX24"/>
    <mergeCell ref="BY24:CA24"/>
    <mergeCell ref="CB24:CD24"/>
    <mergeCell ref="C25:E25"/>
    <mergeCell ref="F25:I25"/>
    <mergeCell ref="J25:L25"/>
    <mergeCell ref="M25:O25"/>
    <mergeCell ref="P25:S25"/>
    <mergeCell ref="T25:V25"/>
    <mergeCell ref="W25:X25"/>
    <mergeCell ref="AA25:AB25"/>
    <mergeCell ref="AE25:AF25"/>
    <mergeCell ref="AG25:AJ25"/>
    <mergeCell ref="AQ25:AS25"/>
    <mergeCell ref="AX25:AY25"/>
    <mergeCell ref="BA25:BD25"/>
    <mergeCell ref="BE25:BG25"/>
    <mergeCell ref="BH25:BJ25"/>
    <mergeCell ref="BK25:BN25"/>
    <mergeCell ref="BO25:BR25"/>
    <mergeCell ref="BS25:BU25"/>
    <mergeCell ref="BV25:BX25"/>
    <mergeCell ref="BY25:CA25"/>
    <mergeCell ref="CB25:CD25"/>
    <mergeCell ref="AG24:AJ24"/>
    <mergeCell ref="AQ24:AS24"/>
    <mergeCell ref="AX24:AY24"/>
    <mergeCell ref="BA24:BD24"/>
    <mergeCell ref="BE24:BG24"/>
    <mergeCell ref="BH24:BJ24"/>
    <mergeCell ref="BK24:BN24"/>
    <mergeCell ref="BO24:BR24"/>
    <mergeCell ref="BS24:BU24"/>
    <mergeCell ref="C24:E24"/>
    <mergeCell ref="F24:I24"/>
    <mergeCell ref="J24:L24"/>
    <mergeCell ref="M24:O24"/>
    <mergeCell ref="P24:S24"/>
    <mergeCell ref="T24:V24"/>
    <mergeCell ref="W24:X24"/>
    <mergeCell ref="AA24:AB24"/>
    <mergeCell ref="AE24:AF24"/>
    <mergeCell ref="BV22:BX22"/>
    <mergeCell ref="BY22:CA22"/>
    <mergeCell ref="CB22:CD22"/>
    <mergeCell ref="C23:E23"/>
    <mergeCell ref="F23:I23"/>
    <mergeCell ref="J23:L23"/>
    <mergeCell ref="M23:O23"/>
    <mergeCell ref="P23:S23"/>
    <mergeCell ref="T23:V23"/>
    <mergeCell ref="W23:X23"/>
    <mergeCell ref="AA23:AB23"/>
    <mergeCell ref="AE23:AF23"/>
    <mergeCell ref="AG23:AJ23"/>
    <mergeCell ref="AQ23:AS23"/>
    <mergeCell ref="AX23:AY23"/>
    <mergeCell ref="BA23:BD23"/>
    <mergeCell ref="BE23:BG23"/>
    <mergeCell ref="BH23:BJ23"/>
    <mergeCell ref="BK23:BN23"/>
    <mergeCell ref="BO23:BR23"/>
    <mergeCell ref="BS23:BU23"/>
    <mergeCell ref="BV23:BX23"/>
    <mergeCell ref="BY23:CA23"/>
    <mergeCell ref="CB23:CD23"/>
    <mergeCell ref="AG22:AJ22"/>
    <mergeCell ref="AQ22:AS22"/>
    <mergeCell ref="AX22:AY22"/>
    <mergeCell ref="BA22:BD22"/>
    <mergeCell ref="BE22:BG22"/>
    <mergeCell ref="BH22:BJ22"/>
    <mergeCell ref="BK22:BN22"/>
    <mergeCell ref="BO22:BR22"/>
    <mergeCell ref="BS22:BU22"/>
    <mergeCell ref="C22:E22"/>
    <mergeCell ref="F22:I22"/>
    <mergeCell ref="J22:L22"/>
    <mergeCell ref="M22:O22"/>
    <mergeCell ref="P22:S22"/>
    <mergeCell ref="T22:V22"/>
    <mergeCell ref="W22:X22"/>
    <mergeCell ref="AA22:AB22"/>
    <mergeCell ref="AE22:AF22"/>
    <mergeCell ref="AG19:AJ19"/>
    <mergeCell ref="C19:E19"/>
    <mergeCell ref="F19:I19"/>
    <mergeCell ref="J19:L19"/>
    <mergeCell ref="M19:O19"/>
    <mergeCell ref="P19:S19"/>
    <mergeCell ref="CB19:CD19"/>
    <mergeCell ref="BK19:BN19"/>
    <mergeCell ref="BO19:BR19"/>
    <mergeCell ref="BS19:BU19"/>
    <mergeCell ref="BV19:BX19"/>
    <mergeCell ref="BY19:CA19"/>
    <mergeCell ref="AQ19:AS19"/>
    <mergeCell ref="AX19:AY19"/>
    <mergeCell ref="BA19:BD19"/>
    <mergeCell ref="BE19:BG19"/>
    <mergeCell ref="BH19:BJ19"/>
    <mergeCell ref="W17:X17"/>
    <mergeCell ref="W9:AF9"/>
    <mergeCell ref="B11:B16"/>
    <mergeCell ref="C11:E16"/>
    <mergeCell ref="F11:I16"/>
    <mergeCell ref="J11:L16"/>
    <mergeCell ref="M11:O16"/>
    <mergeCell ref="T19:V19"/>
    <mergeCell ref="W19:X19"/>
    <mergeCell ref="AA19:AB19"/>
    <mergeCell ref="AE19:AF19"/>
    <mergeCell ref="B10:I10"/>
    <mergeCell ref="J10:V10"/>
    <mergeCell ref="B9:V9"/>
    <mergeCell ref="BY18:CA18"/>
    <mergeCell ref="CB18:CD18"/>
    <mergeCell ref="C18:E18"/>
    <mergeCell ref="F18:I18"/>
    <mergeCell ref="J18:L18"/>
    <mergeCell ref="M18:O18"/>
    <mergeCell ref="P18:S18"/>
    <mergeCell ref="T18:V18"/>
    <mergeCell ref="W18:X18"/>
    <mergeCell ref="AA18:AB18"/>
    <mergeCell ref="AE18:AF18"/>
    <mergeCell ref="AG18:AJ18"/>
    <mergeCell ref="AQ18:AS18"/>
    <mergeCell ref="AX18:AY18"/>
    <mergeCell ref="BA18:BD18"/>
    <mergeCell ref="BE18:BG18"/>
    <mergeCell ref="BH18:BJ18"/>
    <mergeCell ref="AQ17:AS17"/>
    <mergeCell ref="AO11:AO16"/>
    <mergeCell ref="AN11:AN16"/>
    <mergeCell ref="AP11:AP16"/>
    <mergeCell ref="AQ10:AS16"/>
    <mergeCell ref="BK18:BN18"/>
    <mergeCell ref="BO18:BR18"/>
    <mergeCell ref="BS18:BU18"/>
    <mergeCell ref="BV18:BX18"/>
    <mergeCell ref="BY17:CA17"/>
    <mergeCell ref="CB17:CD17"/>
    <mergeCell ref="BS9:CD9"/>
    <mergeCell ref="BS10:BU16"/>
    <mergeCell ref="BV10:BX16"/>
    <mergeCell ref="BY10:CA16"/>
    <mergeCell ref="CB10:CD16"/>
    <mergeCell ref="BK10:BN16"/>
    <mergeCell ref="BK17:BN17"/>
    <mergeCell ref="BO10:BR16"/>
    <mergeCell ref="BO17:BR17"/>
    <mergeCell ref="BA9:BR9"/>
    <mergeCell ref="BS17:BU17"/>
    <mergeCell ref="BV17:BX17"/>
    <mergeCell ref="AT9:AZ9"/>
    <mergeCell ref="BA10:BD16"/>
    <mergeCell ref="BA17:BD17"/>
    <mergeCell ref="BE14:BG16"/>
    <mergeCell ref="BH14:BJ16"/>
    <mergeCell ref="BE17:BG17"/>
    <mergeCell ref="BH17:BJ17"/>
    <mergeCell ref="BE10:BJ13"/>
    <mergeCell ref="AX10:AY16"/>
    <mergeCell ref="AX17:AY17"/>
    <mergeCell ref="AZ10:AZ16"/>
    <mergeCell ref="AU10:AU16"/>
    <mergeCell ref="AV10:AV16"/>
    <mergeCell ref="AW10:AW16"/>
    <mergeCell ref="AT10:AT16"/>
    <mergeCell ref="AG9:AS9"/>
    <mergeCell ref="C17:E17"/>
    <mergeCell ref="T17:V17"/>
    <mergeCell ref="P17:S17"/>
    <mergeCell ref="M17:O17"/>
    <mergeCell ref="J17:L17"/>
    <mergeCell ref="F17:I17"/>
    <mergeCell ref="AG17:AJ17"/>
    <mergeCell ref="AE17:AF17"/>
    <mergeCell ref="AA17:AB17"/>
    <mergeCell ref="AE10:AF16"/>
    <mergeCell ref="AG10:AJ16"/>
    <mergeCell ref="Y10:Y16"/>
    <mergeCell ref="Z10:Z16"/>
    <mergeCell ref="AA10:AB16"/>
    <mergeCell ref="AC10:AC16"/>
    <mergeCell ref="AD10:AD16"/>
    <mergeCell ref="AK11:AK16"/>
    <mergeCell ref="P11:S16"/>
    <mergeCell ref="T11:V16"/>
    <mergeCell ref="W10:X16"/>
    <mergeCell ref="AK10:AP10"/>
    <mergeCell ref="AL11:AL16"/>
    <mergeCell ref="AM11:AM16"/>
    <mergeCell ref="C20:E20"/>
    <mergeCell ref="F20:I20"/>
    <mergeCell ref="J20:L20"/>
    <mergeCell ref="M20:O20"/>
    <mergeCell ref="P20:S20"/>
    <mergeCell ref="T20:V20"/>
    <mergeCell ref="W20:X20"/>
    <mergeCell ref="AA20:AB20"/>
    <mergeCell ref="AE20:AF20"/>
    <mergeCell ref="AG20:AJ20"/>
    <mergeCell ref="AQ20:AS20"/>
    <mergeCell ref="AX20:AY20"/>
    <mergeCell ref="BA20:BD20"/>
    <mergeCell ref="BE20:BG20"/>
    <mergeCell ref="BH20:BJ20"/>
    <mergeCell ref="BK20:BN20"/>
    <mergeCell ref="BO20:BR20"/>
    <mergeCell ref="BS20:BU20"/>
    <mergeCell ref="BV20:BX20"/>
    <mergeCell ref="BY20:CA20"/>
    <mergeCell ref="CB20:CD20"/>
    <mergeCell ref="C21:E21"/>
    <mergeCell ref="F21:I21"/>
    <mergeCell ref="J21:L21"/>
    <mergeCell ref="M21:O21"/>
    <mergeCell ref="P21:S21"/>
    <mergeCell ref="T21:V21"/>
    <mergeCell ref="W21:X21"/>
    <mergeCell ref="AA21:AB21"/>
    <mergeCell ref="AE21:AF21"/>
    <mergeCell ref="AG21:AJ21"/>
    <mergeCell ref="AQ21:AS21"/>
    <mergeCell ref="AX21:AY21"/>
    <mergeCell ref="BA21:BD21"/>
    <mergeCell ref="BE21:BG21"/>
    <mergeCell ref="BH21:BJ21"/>
    <mergeCell ref="BK21:BN21"/>
    <mergeCell ref="BO21:BR21"/>
    <mergeCell ref="BS21:BU21"/>
    <mergeCell ref="BV21:BX21"/>
    <mergeCell ref="BY21:CA21"/>
    <mergeCell ref="CB21:CD21"/>
    <mergeCell ref="B6:AB6"/>
    <mergeCell ref="B7:AB7"/>
    <mergeCell ref="BD6:CD6"/>
    <mergeCell ref="BD7:CD7"/>
    <mergeCell ref="AC6:BC6"/>
    <mergeCell ref="AC7:BC7"/>
    <mergeCell ref="CB2:CD2"/>
    <mergeCell ref="CB3:CD3"/>
    <mergeCell ref="CB4:CD4"/>
    <mergeCell ref="CB5:CD5"/>
    <mergeCell ref="BY2:CA2"/>
    <mergeCell ref="BY3:CA3"/>
    <mergeCell ref="BY4:CA4"/>
    <mergeCell ref="BY5:CA5"/>
    <mergeCell ref="B2:D5"/>
    <mergeCell ref="E2:BX3"/>
    <mergeCell ref="E4:BX5"/>
  </mergeCells>
  <conditionalFormatting sqref="Y17">
    <cfRule type="cellIs" dxfId="277" priority="405" operator="equal">
      <formula>"Muy Alta"</formula>
    </cfRule>
    <cfRule type="cellIs" dxfId="276" priority="406" operator="equal">
      <formula>"Alta"</formula>
    </cfRule>
    <cfRule type="cellIs" dxfId="275" priority="407" operator="equal">
      <formula>"Media"</formula>
    </cfRule>
    <cfRule type="cellIs" dxfId="274" priority="408" operator="equal">
      <formula>"Baja"</formula>
    </cfRule>
    <cfRule type="cellIs" dxfId="273" priority="409" operator="equal">
      <formula>"Muy Baja"</formula>
    </cfRule>
  </conditionalFormatting>
  <conditionalFormatting sqref="AC17:AC19">
    <cfRule type="cellIs" dxfId="272" priority="400" operator="equal">
      <formula>"Catastrófico"</formula>
    </cfRule>
    <cfRule type="cellIs" dxfId="271" priority="401" operator="equal">
      <formula>"Mayor"</formula>
    </cfRule>
    <cfRule type="cellIs" dxfId="270" priority="402" operator="equal">
      <formula>"Moderado"</formula>
    </cfRule>
    <cfRule type="cellIs" dxfId="269" priority="403" operator="equal">
      <formula>"Menor"</formula>
    </cfRule>
    <cfRule type="cellIs" dxfId="268" priority="404" operator="equal">
      <formula>"Leve"</formula>
    </cfRule>
  </conditionalFormatting>
  <conditionalFormatting sqref="AE17">
    <cfRule type="cellIs" dxfId="267" priority="391" operator="equal">
      <formula>"Extremo"</formula>
    </cfRule>
    <cfRule type="cellIs" dxfId="266" priority="392" operator="equal">
      <formula>"Alto"</formula>
    </cfRule>
    <cfRule type="cellIs" dxfId="265" priority="393" operator="equal">
      <formula>"Moderado"</formula>
    </cfRule>
    <cfRule type="cellIs" dxfId="264" priority="394" operator="equal">
      <formula>"Bajo"</formula>
    </cfRule>
  </conditionalFormatting>
  <conditionalFormatting sqref="AT17">
    <cfRule type="cellIs" dxfId="263" priority="362" operator="equal">
      <formula>"Muy Alta"</formula>
    </cfRule>
    <cfRule type="cellIs" dxfId="262" priority="363" operator="equal">
      <formula>"Alta"</formula>
    </cfRule>
    <cfRule type="cellIs" dxfId="261" priority="364" operator="equal">
      <formula>"Media"</formula>
    </cfRule>
    <cfRule type="cellIs" dxfId="260" priority="365" operator="equal">
      <formula>"Baja"</formula>
    </cfRule>
    <cfRule type="cellIs" dxfId="259" priority="366" operator="equal">
      <formula>"Muy Baja"</formula>
    </cfRule>
  </conditionalFormatting>
  <conditionalFormatting sqref="AX17:AY17">
    <cfRule type="cellIs" dxfId="258" priority="352" operator="equal">
      <formula>"Catastrófico"</formula>
    </cfRule>
    <cfRule type="cellIs" dxfId="257" priority="353" operator="equal">
      <formula>"Alto"</formula>
    </cfRule>
    <cfRule type="cellIs" dxfId="256" priority="354" operator="equal">
      <formula>"Moderado"</formula>
    </cfRule>
    <cfRule type="cellIs" dxfId="255" priority="355" operator="equal">
      <formula>"Bajo"</formula>
    </cfRule>
  </conditionalFormatting>
  <conditionalFormatting sqref="Y18">
    <cfRule type="cellIs" dxfId="254" priority="291" operator="equal">
      <formula>"Muy Alta"</formula>
    </cfRule>
    <cfRule type="cellIs" dxfId="253" priority="292" operator="equal">
      <formula>"Alta"</formula>
    </cfRule>
    <cfRule type="cellIs" dxfId="252" priority="293" operator="equal">
      <formula>"Media"</formula>
    </cfRule>
    <cfRule type="cellIs" dxfId="251" priority="294" operator="equal">
      <formula>"Baja"</formula>
    </cfRule>
    <cfRule type="cellIs" dxfId="250" priority="295" operator="equal">
      <formula>"Muy Baja"</formula>
    </cfRule>
  </conditionalFormatting>
  <conditionalFormatting sqref="AE18">
    <cfRule type="cellIs" dxfId="249" priority="282" operator="equal">
      <formula>"Extremo"</formula>
    </cfRule>
    <cfRule type="cellIs" dxfId="248" priority="283" operator="equal">
      <formula>"Alto"</formula>
    </cfRule>
    <cfRule type="cellIs" dxfId="247" priority="284" operator="equal">
      <formula>"Moderado"</formula>
    </cfRule>
    <cfRule type="cellIs" dxfId="246" priority="285" operator="equal">
      <formula>"Bajo"</formula>
    </cfRule>
  </conditionalFormatting>
  <conditionalFormatting sqref="AT18">
    <cfRule type="cellIs" dxfId="245" priority="277" operator="equal">
      <formula>"Muy Alta"</formula>
    </cfRule>
    <cfRule type="cellIs" dxfId="244" priority="278" operator="equal">
      <formula>"Alta"</formula>
    </cfRule>
    <cfRule type="cellIs" dxfId="243" priority="279" operator="equal">
      <formula>"Media"</formula>
    </cfRule>
    <cfRule type="cellIs" dxfId="242" priority="280" operator="equal">
      <formula>"Baja"</formula>
    </cfRule>
    <cfRule type="cellIs" dxfId="241" priority="281" operator="equal">
      <formula>"Muy Baja"</formula>
    </cfRule>
  </conditionalFormatting>
  <conditionalFormatting sqref="AX18:AY18">
    <cfRule type="cellIs" dxfId="240" priority="268" operator="equal">
      <formula>"Catastrófico"</formula>
    </cfRule>
    <cfRule type="cellIs" dxfId="239" priority="269" operator="equal">
      <formula>"Alto"</formula>
    </cfRule>
    <cfRule type="cellIs" dxfId="238" priority="270" operator="equal">
      <formula>"Moderado"</formula>
    </cfRule>
    <cfRule type="cellIs" dxfId="237" priority="271" operator="equal">
      <formula>"Bajo"</formula>
    </cfRule>
  </conditionalFormatting>
  <conditionalFormatting sqref="Y19">
    <cfRule type="cellIs" dxfId="236" priority="263" operator="equal">
      <formula>"Muy Alta"</formula>
    </cfRule>
    <cfRule type="cellIs" dxfId="235" priority="264" operator="equal">
      <formula>"Alta"</formula>
    </cfRule>
    <cfRule type="cellIs" dxfId="234" priority="265" operator="equal">
      <formula>"Media"</formula>
    </cfRule>
    <cfRule type="cellIs" dxfId="233" priority="266" operator="equal">
      <formula>"Baja"</formula>
    </cfRule>
    <cfRule type="cellIs" dxfId="232" priority="267" operator="equal">
      <formula>"Muy Baja"</formula>
    </cfRule>
  </conditionalFormatting>
  <conditionalFormatting sqref="AE19">
    <cfRule type="cellIs" dxfId="231" priority="254" operator="equal">
      <formula>"Extremo"</formula>
    </cfRule>
    <cfRule type="cellIs" dxfId="230" priority="255" operator="equal">
      <formula>"Alto"</formula>
    </cfRule>
    <cfRule type="cellIs" dxfId="229" priority="256" operator="equal">
      <formula>"Moderado"</formula>
    </cfRule>
    <cfRule type="cellIs" dxfId="228" priority="257" operator="equal">
      <formula>"Bajo"</formula>
    </cfRule>
  </conditionalFormatting>
  <conditionalFormatting sqref="AT19">
    <cfRule type="cellIs" dxfId="227" priority="249" operator="equal">
      <formula>"Muy Alta"</formula>
    </cfRule>
    <cfRule type="cellIs" dxfId="226" priority="250" operator="equal">
      <formula>"Alta"</formula>
    </cfRule>
    <cfRule type="cellIs" dxfId="225" priority="251" operator="equal">
      <formula>"Media"</formula>
    </cfRule>
    <cfRule type="cellIs" dxfId="224" priority="252" operator="equal">
      <formula>"Baja"</formula>
    </cfRule>
    <cfRule type="cellIs" dxfId="223" priority="253" operator="equal">
      <formula>"Muy Baja"</formula>
    </cfRule>
  </conditionalFormatting>
  <conditionalFormatting sqref="AV19">
    <cfRule type="cellIs" dxfId="222" priority="244" operator="equal">
      <formula>"Catastrófico"</formula>
    </cfRule>
    <cfRule type="cellIs" dxfId="221" priority="245" operator="equal">
      <formula>"Mayor"</formula>
    </cfRule>
    <cfRule type="cellIs" dxfId="220" priority="246" operator="equal">
      <formula>"Moderado"</formula>
    </cfRule>
    <cfRule type="cellIs" dxfId="219" priority="247" operator="equal">
      <formula>"Menor"</formula>
    </cfRule>
    <cfRule type="cellIs" dxfId="218" priority="248" operator="equal">
      <formula>"Leve"</formula>
    </cfRule>
  </conditionalFormatting>
  <conditionalFormatting sqref="AX19:AY19">
    <cfRule type="cellIs" dxfId="217" priority="240" operator="equal">
      <formula>"Catastrófico"</formula>
    </cfRule>
    <cfRule type="cellIs" dxfId="216" priority="241" operator="equal">
      <formula>"Alto"</formula>
    </cfRule>
    <cfRule type="cellIs" dxfId="215" priority="242" operator="equal">
      <formula>"Moderado"</formula>
    </cfRule>
    <cfRule type="cellIs" dxfId="214" priority="243" operator="equal">
      <formula>"Bajo"</formula>
    </cfRule>
  </conditionalFormatting>
  <conditionalFormatting sqref="AV17">
    <cfRule type="cellIs" dxfId="213" priority="230" operator="equal">
      <formula>"Catastrófico"</formula>
    </cfRule>
    <cfRule type="cellIs" dxfId="212" priority="231" operator="equal">
      <formula>"Mayor"</formula>
    </cfRule>
    <cfRule type="cellIs" dxfId="211" priority="232" operator="equal">
      <formula>"Moderado"</formula>
    </cfRule>
    <cfRule type="cellIs" dxfId="210" priority="233" operator="equal">
      <formula>"Menor"</formula>
    </cfRule>
    <cfRule type="cellIs" dxfId="209" priority="234" operator="equal">
      <formula>"Leve"</formula>
    </cfRule>
  </conditionalFormatting>
  <conditionalFormatting sqref="AV18">
    <cfRule type="cellIs" dxfId="208" priority="225" operator="equal">
      <formula>"Catastrófico"</formula>
    </cfRule>
    <cfRule type="cellIs" dxfId="207" priority="226" operator="equal">
      <formula>"Mayor"</formula>
    </cfRule>
    <cfRule type="cellIs" dxfId="206" priority="227" operator="equal">
      <formula>"Moderado"</formula>
    </cfRule>
    <cfRule type="cellIs" dxfId="205" priority="228" operator="equal">
      <formula>"Menor"</formula>
    </cfRule>
    <cfRule type="cellIs" dxfId="204" priority="229" operator="equal">
      <formula>"Leve"</formula>
    </cfRule>
  </conditionalFormatting>
  <conditionalFormatting sqref="AC20">
    <cfRule type="cellIs" dxfId="203" priority="220" operator="equal">
      <formula>"Catastrófico"</formula>
    </cfRule>
    <cfRule type="cellIs" dxfId="202" priority="221" operator="equal">
      <formula>"Mayor"</formula>
    </cfRule>
    <cfRule type="cellIs" dxfId="201" priority="222" operator="equal">
      <formula>"Moderado"</formula>
    </cfRule>
    <cfRule type="cellIs" dxfId="200" priority="223" operator="equal">
      <formula>"Menor"</formula>
    </cfRule>
    <cfRule type="cellIs" dxfId="199" priority="224" operator="equal">
      <formula>"Leve"</formula>
    </cfRule>
  </conditionalFormatting>
  <conditionalFormatting sqref="Y20">
    <cfRule type="cellIs" dxfId="198" priority="215" operator="equal">
      <formula>"Muy Alta"</formula>
    </cfRule>
    <cfRule type="cellIs" dxfId="197" priority="216" operator="equal">
      <formula>"Alta"</formula>
    </cfRule>
    <cfRule type="cellIs" dxfId="196" priority="217" operator="equal">
      <formula>"Media"</formula>
    </cfRule>
    <cfRule type="cellIs" dxfId="195" priority="218" operator="equal">
      <formula>"Baja"</formula>
    </cfRule>
    <cfRule type="cellIs" dxfId="194" priority="219" operator="equal">
      <formula>"Muy Baja"</formula>
    </cfRule>
  </conditionalFormatting>
  <conditionalFormatting sqref="AE20">
    <cfRule type="cellIs" dxfId="193" priority="211" operator="equal">
      <formula>"Extremo"</formula>
    </cfRule>
    <cfRule type="cellIs" dxfId="192" priority="212" operator="equal">
      <formula>"Alto"</formula>
    </cfRule>
    <cfRule type="cellIs" dxfId="191" priority="213" operator="equal">
      <formula>"Moderado"</formula>
    </cfRule>
    <cfRule type="cellIs" dxfId="190" priority="214" operator="equal">
      <formula>"Bajo"</formula>
    </cfRule>
  </conditionalFormatting>
  <conditionalFormatting sqref="AT20">
    <cfRule type="cellIs" dxfId="189" priority="206" operator="equal">
      <formula>"Muy Alta"</formula>
    </cfRule>
    <cfRule type="cellIs" dxfId="188" priority="207" operator="equal">
      <formula>"Alta"</formula>
    </cfRule>
    <cfRule type="cellIs" dxfId="187" priority="208" operator="equal">
      <formula>"Media"</formula>
    </cfRule>
    <cfRule type="cellIs" dxfId="186" priority="209" operator="equal">
      <formula>"Baja"</formula>
    </cfRule>
    <cfRule type="cellIs" dxfId="185" priority="210" operator="equal">
      <formula>"Muy Baja"</formula>
    </cfRule>
  </conditionalFormatting>
  <conditionalFormatting sqref="AV20">
    <cfRule type="cellIs" dxfId="184" priority="201" operator="equal">
      <formula>"Catastrófico"</formula>
    </cfRule>
    <cfRule type="cellIs" dxfId="183" priority="202" operator="equal">
      <formula>"Mayor"</formula>
    </cfRule>
    <cfRule type="cellIs" dxfId="182" priority="203" operator="equal">
      <formula>"Moderado"</formula>
    </cfRule>
    <cfRule type="cellIs" dxfId="181" priority="204" operator="equal">
      <formula>"Menor"</formula>
    </cfRule>
    <cfRule type="cellIs" dxfId="180" priority="205" operator="equal">
      <formula>"Leve"</formula>
    </cfRule>
  </conditionalFormatting>
  <conditionalFormatting sqref="AX20:AY20">
    <cfRule type="cellIs" dxfId="179" priority="197" operator="equal">
      <formula>"Catastrófico"</formula>
    </cfRule>
    <cfRule type="cellIs" dxfId="178" priority="198" operator="equal">
      <formula>"Alto"</formula>
    </cfRule>
    <cfRule type="cellIs" dxfId="177" priority="199" operator="equal">
      <formula>"Moderado"</formula>
    </cfRule>
    <cfRule type="cellIs" dxfId="176" priority="200" operator="equal">
      <formula>"Bajo"</formula>
    </cfRule>
  </conditionalFormatting>
  <conditionalFormatting sqref="AC21">
    <cfRule type="cellIs" dxfId="175" priority="192" operator="equal">
      <formula>"Catastrófico"</formula>
    </cfRule>
    <cfRule type="cellIs" dxfId="174" priority="193" operator="equal">
      <formula>"Mayor"</formula>
    </cfRule>
    <cfRule type="cellIs" dxfId="173" priority="194" operator="equal">
      <formula>"Moderado"</formula>
    </cfRule>
    <cfRule type="cellIs" dxfId="172" priority="195" operator="equal">
      <formula>"Menor"</formula>
    </cfRule>
    <cfRule type="cellIs" dxfId="171" priority="196" operator="equal">
      <formula>"Leve"</formula>
    </cfRule>
  </conditionalFormatting>
  <conditionalFormatting sqref="Y21">
    <cfRule type="cellIs" dxfId="170" priority="187" operator="equal">
      <formula>"Muy Alta"</formula>
    </cfRule>
    <cfRule type="cellIs" dxfId="169" priority="188" operator="equal">
      <formula>"Alta"</formula>
    </cfRule>
    <cfRule type="cellIs" dxfId="168" priority="189" operator="equal">
      <formula>"Media"</formula>
    </cfRule>
    <cfRule type="cellIs" dxfId="167" priority="190" operator="equal">
      <formula>"Baja"</formula>
    </cfRule>
    <cfRule type="cellIs" dxfId="166" priority="191" operator="equal">
      <formula>"Muy Baja"</formula>
    </cfRule>
  </conditionalFormatting>
  <conditionalFormatting sqref="AE21">
    <cfRule type="cellIs" dxfId="165" priority="183" operator="equal">
      <formula>"Extremo"</formula>
    </cfRule>
    <cfRule type="cellIs" dxfId="164" priority="184" operator="equal">
      <formula>"Alto"</formula>
    </cfRule>
    <cfRule type="cellIs" dxfId="163" priority="185" operator="equal">
      <formula>"Moderado"</formula>
    </cfRule>
    <cfRule type="cellIs" dxfId="162" priority="186" operator="equal">
      <formula>"Bajo"</formula>
    </cfRule>
  </conditionalFormatting>
  <conditionalFormatting sqref="AT21">
    <cfRule type="cellIs" dxfId="161" priority="178" operator="equal">
      <formula>"Muy Alta"</formula>
    </cfRule>
    <cfRule type="cellIs" dxfId="160" priority="179" operator="equal">
      <formula>"Alta"</formula>
    </cfRule>
    <cfRule type="cellIs" dxfId="159" priority="180" operator="equal">
      <formula>"Media"</formula>
    </cfRule>
    <cfRule type="cellIs" dxfId="158" priority="181" operator="equal">
      <formula>"Baja"</formula>
    </cfRule>
    <cfRule type="cellIs" dxfId="157" priority="182" operator="equal">
      <formula>"Muy Baja"</formula>
    </cfRule>
  </conditionalFormatting>
  <conditionalFormatting sqref="AV21">
    <cfRule type="cellIs" dxfId="156" priority="173" operator="equal">
      <formula>"Catastrófico"</formula>
    </cfRule>
    <cfRule type="cellIs" dxfId="155" priority="174" operator="equal">
      <formula>"Mayor"</formula>
    </cfRule>
    <cfRule type="cellIs" dxfId="154" priority="175" operator="equal">
      <formula>"Moderado"</formula>
    </cfRule>
    <cfRule type="cellIs" dxfId="153" priority="176" operator="equal">
      <formula>"Menor"</formula>
    </cfRule>
    <cfRule type="cellIs" dxfId="152" priority="177" operator="equal">
      <formula>"Leve"</formula>
    </cfRule>
  </conditionalFormatting>
  <conditionalFormatting sqref="AX21:AY21">
    <cfRule type="cellIs" dxfId="151" priority="169" operator="equal">
      <formula>"Catastrófico"</formula>
    </cfRule>
    <cfRule type="cellIs" dxfId="150" priority="170" operator="equal">
      <formula>"Alto"</formula>
    </cfRule>
    <cfRule type="cellIs" dxfId="149" priority="171" operator="equal">
      <formula>"Moderado"</formula>
    </cfRule>
    <cfRule type="cellIs" dxfId="148" priority="172" operator="equal">
      <formula>"Bajo"</formula>
    </cfRule>
  </conditionalFormatting>
  <conditionalFormatting sqref="AC22">
    <cfRule type="cellIs" dxfId="147" priority="164" operator="equal">
      <formula>"Catastrófico"</formula>
    </cfRule>
    <cfRule type="cellIs" dxfId="146" priority="165" operator="equal">
      <formula>"Mayor"</formula>
    </cfRule>
    <cfRule type="cellIs" dxfId="145" priority="166" operator="equal">
      <formula>"Moderado"</formula>
    </cfRule>
    <cfRule type="cellIs" dxfId="144" priority="167" operator="equal">
      <formula>"Menor"</formula>
    </cfRule>
    <cfRule type="cellIs" dxfId="143" priority="168" operator="equal">
      <formula>"Leve"</formula>
    </cfRule>
  </conditionalFormatting>
  <conditionalFormatting sqref="Y22">
    <cfRule type="cellIs" dxfId="142" priority="159" operator="equal">
      <formula>"Muy Alta"</formula>
    </cfRule>
    <cfRule type="cellIs" dxfId="141" priority="160" operator="equal">
      <formula>"Alta"</formula>
    </cfRule>
    <cfRule type="cellIs" dxfId="140" priority="161" operator="equal">
      <formula>"Media"</formula>
    </cfRule>
    <cfRule type="cellIs" dxfId="139" priority="162" operator="equal">
      <formula>"Baja"</formula>
    </cfRule>
    <cfRule type="cellIs" dxfId="138" priority="163" operator="equal">
      <formula>"Muy Baja"</formula>
    </cfRule>
  </conditionalFormatting>
  <conditionalFormatting sqref="AE22">
    <cfRule type="cellIs" dxfId="137" priority="155" operator="equal">
      <formula>"Extremo"</formula>
    </cfRule>
    <cfRule type="cellIs" dxfId="136" priority="156" operator="equal">
      <formula>"Alto"</formula>
    </cfRule>
    <cfRule type="cellIs" dxfId="135" priority="157" operator="equal">
      <formula>"Moderado"</formula>
    </cfRule>
    <cfRule type="cellIs" dxfId="134" priority="158" operator="equal">
      <formula>"Bajo"</formula>
    </cfRule>
  </conditionalFormatting>
  <conditionalFormatting sqref="AT22">
    <cfRule type="cellIs" dxfId="133" priority="150" operator="equal">
      <formula>"Muy Alta"</formula>
    </cfRule>
    <cfRule type="cellIs" dxfId="132" priority="151" operator="equal">
      <formula>"Alta"</formula>
    </cfRule>
    <cfRule type="cellIs" dxfId="131" priority="152" operator="equal">
      <formula>"Media"</formula>
    </cfRule>
    <cfRule type="cellIs" dxfId="130" priority="153" operator="equal">
      <formula>"Baja"</formula>
    </cfRule>
    <cfRule type="cellIs" dxfId="129" priority="154" operator="equal">
      <formula>"Muy Baja"</formula>
    </cfRule>
  </conditionalFormatting>
  <conditionalFormatting sqref="AV22">
    <cfRule type="cellIs" dxfId="128" priority="145" operator="equal">
      <formula>"Catastrófico"</formula>
    </cfRule>
    <cfRule type="cellIs" dxfId="127" priority="146" operator="equal">
      <formula>"Mayor"</formula>
    </cfRule>
    <cfRule type="cellIs" dxfId="126" priority="147" operator="equal">
      <formula>"Moderado"</formula>
    </cfRule>
    <cfRule type="cellIs" dxfId="125" priority="148" operator="equal">
      <formula>"Menor"</formula>
    </cfRule>
    <cfRule type="cellIs" dxfId="124" priority="149" operator="equal">
      <formula>"Leve"</formula>
    </cfRule>
  </conditionalFormatting>
  <conditionalFormatting sqref="AX22:AY22">
    <cfRule type="cellIs" dxfId="123" priority="141" operator="equal">
      <formula>"Catastrófico"</formula>
    </cfRule>
    <cfRule type="cellIs" dxfId="122" priority="142" operator="equal">
      <formula>"Alto"</formula>
    </cfRule>
    <cfRule type="cellIs" dxfId="121" priority="143" operator="equal">
      <formula>"Moderado"</formula>
    </cfRule>
    <cfRule type="cellIs" dxfId="120" priority="144" operator="equal">
      <formula>"Bajo"</formula>
    </cfRule>
  </conditionalFormatting>
  <conditionalFormatting sqref="AC23">
    <cfRule type="cellIs" dxfId="119" priority="136" operator="equal">
      <formula>"Catastrófico"</formula>
    </cfRule>
    <cfRule type="cellIs" dxfId="118" priority="137" operator="equal">
      <formula>"Mayor"</formula>
    </cfRule>
    <cfRule type="cellIs" dxfId="117" priority="138" operator="equal">
      <formula>"Moderado"</formula>
    </cfRule>
    <cfRule type="cellIs" dxfId="116" priority="139" operator="equal">
      <formula>"Menor"</formula>
    </cfRule>
    <cfRule type="cellIs" dxfId="115" priority="140" operator="equal">
      <formula>"Leve"</formula>
    </cfRule>
  </conditionalFormatting>
  <conditionalFormatting sqref="Y23">
    <cfRule type="cellIs" dxfId="114" priority="131" operator="equal">
      <formula>"Muy Alta"</formula>
    </cfRule>
    <cfRule type="cellIs" dxfId="113" priority="132" operator="equal">
      <formula>"Alta"</formula>
    </cfRule>
    <cfRule type="cellIs" dxfId="112" priority="133" operator="equal">
      <formula>"Media"</formula>
    </cfRule>
    <cfRule type="cellIs" dxfId="111" priority="134" operator="equal">
      <formula>"Baja"</formula>
    </cfRule>
    <cfRule type="cellIs" dxfId="110" priority="135" operator="equal">
      <formula>"Muy Baja"</formula>
    </cfRule>
  </conditionalFormatting>
  <conditionalFormatting sqref="AE23">
    <cfRule type="cellIs" dxfId="109" priority="127" operator="equal">
      <formula>"Extremo"</formula>
    </cfRule>
    <cfRule type="cellIs" dxfId="108" priority="128" operator="equal">
      <formula>"Alto"</formula>
    </cfRule>
    <cfRule type="cellIs" dxfId="107" priority="129" operator="equal">
      <formula>"Moderado"</formula>
    </cfRule>
    <cfRule type="cellIs" dxfId="106" priority="130" operator="equal">
      <formula>"Bajo"</formula>
    </cfRule>
  </conditionalFormatting>
  <conditionalFormatting sqref="AT23">
    <cfRule type="cellIs" dxfId="105" priority="122" operator="equal">
      <formula>"Muy Alta"</formula>
    </cfRule>
    <cfRule type="cellIs" dxfId="104" priority="123" operator="equal">
      <formula>"Alta"</formula>
    </cfRule>
    <cfRule type="cellIs" dxfId="103" priority="124" operator="equal">
      <formula>"Media"</formula>
    </cfRule>
    <cfRule type="cellIs" dxfId="102" priority="125" operator="equal">
      <formula>"Baja"</formula>
    </cfRule>
    <cfRule type="cellIs" dxfId="101" priority="126" operator="equal">
      <formula>"Muy Baja"</formula>
    </cfRule>
  </conditionalFormatting>
  <conditionalFormatting sqref="AV23">
    <cfRule type="cellIs" dxfId="100" priority="117" operator="equal">
      <formula>"Catastrófico"</formula>
    </cfRule>
    <cfRule type="cellIs" dxfId="99" priority="118" operator="equal">
      <formula>"Mayor"</formula>
    </cfRule>
    <cfRule type="cellIs" dxfId="98" priority="119" operator="equal">
      <formula>"Moderado"</formula>
    </cfRule>
    <cfRule type="cellIs" dxfId="97" priority="120" operator="equal">
      <formula>"Menor"</formula>
    </cfRule>
    <cfRule type="cellIs" dxfId="96" priority="121" operator="equal">
      <formula>"Leve"</formula>
    </cfRule>
  </conditionalFormatting>
  <conditionalFormatting sqref="AX23:AY23">
    <cfRule type="cellIs" dxfId="95" priority="113" operator="equal">
      <formula>"Catastrófico"</formula>
    </cfRule>
    <cfRule type="cellIs" dxfId="94" priority="114" operator="equal">
      <formula>"Alto"</formula>
    </cfRule>
    <cfRule type="cellIs" dxfId="93" priority="115" operator="equal">
      <formula>"Moderado"</formula>
    </cfRule>
    <cfRule type="cellIs" dxfId="92" priority="116" operator="equal">
      <formula>"Bajo"</formula>
    </cfRule>
  </conditionalFormatting>
  <conditionalFormatting sqref="AC24">
    <cfRule type="cellIs" dxfId="91" priority="108" operator="equal">
      <formula>"Catastrófico"</formula>
    </cfRule>
    <cfRule type="cellIs" dxfId="90" priority="109" operator="equal">
      <formula>"Mayor"</formula>
    </cfRule>
    <cfRule type="cellIs" dxfId="89" priority="110" operator="equal">
      <formula>"Moderado"</formula>
    </cfRule>
    <cfRule type="cellIs" dxfId="88" priority="111" operator="equal">
      <formula>"Menor"</formula>
    </cfRule>
    <cfRule type="cellIs" dxfId="87" priority="112" operator="equal">
      <formula>"Leve"</formula>
    </cfRule>
  </conditionalFormatting>
  <conditionalFormatting sqref="Y24">
    <cfRule type="cellIs" dxfId="86" priority="103" operator="equal">
      <formula>"Muy Alta"</formula>
    </cfRule>
    <cfRule type="cellIs" dxfId="85" priority="104" operator="equal">
      <formula>"Alta"</formula>
    </cfRule>
    <cfRule type="cellIs" dxfId="84" priority="105" operator="equal">
      <formula>"Media"</formula>
    </cfRule>
    <cfRule type="cellIs" dxfId="83" priority="106" operator="equal">
      <formula>"Baja"</formula>
    </cfRule>
    <cfRule type="cellIs" dxfId="82" priority="107" operator="equal">
      <formula>"Muy Baja"</formula>
    </cfRule>
  </conditionalFormatting>
  <conditionalFormatting sqref="AE24">
    <cfRule type="cellIs" dxfId="81" priority="99" operator="equal">
      <formula>"Extremo"</formula>
    </cfRule>
    <cfRule type="cellIs" dxfId="80" priority="100" operator="equal">
      <formula>"Alto"</formula>
    </cfRule>
    <cfRule type="cellIs" dxfId="79" priority="101" operator="equal">
      <formula>"Moderado"</formula>
    </cfRule>
    <cfRule type="cellIs" dxfId="78" priority="102" operator="equal">
      <formula>"Bajo"</formula>
    </cfRule>
  </conditionalFormatting>
  <conditionalFormatting sqref="AT24">
    <cfRule type="cellIs" dxfId="77" priority="94" operator="equal">
      <formula>"Muy Alta"</formula>
    </cfRule>
    <cfRule type="cellIs" dxfId="76" priority="95" operator="equal">
      <formula>"Alta"</formula>
    </cfRule>
    <cfRule type="cellIs" dxfId="75" priority="96" operator="equal">
      <formula>"Media"</formula>
    </cfRule>
    <cfRule type="cellIs" dxfId="74" priority="97" operator="equal">
      <formula>"Baja"</formula>
    </cfRule>
    <cfRule type="cellIs" dxfId="73" priority="98" operator="equal">
      <formula>"Muy Baja"</formula>
    </cfRule>
  </conditionalFormatting>
  <conditionalFormatting sqref="AV24">
    <cfRule type="cellIs" dxfId="72" priority="89" operator="equal">
      <formula>"Catastrófico"</formula>
    </cfRule>
    <cfRule type="cellIs" dxfId="71" priority="90" operator="equal">
      <formula>"Mayor"</formula>
    </cfRule>
    <cfRule type="cellIs" dxfId="70" priority="91" operator="equal">
      <formula>"Moderado"</formula>
    </cfRule>
    <cfRule type="cellIs" dxfId="69" priority="92" operator="equal">
      <formula>"Menor"</formula>
    </cfRule>
    <cfRule type="cellIs" dxfId="68" priority="93" operator="equal">
      <formula>"Leve"</formula>
    </cfRule>
  </conditionalFormatting>
  <conditionalFormatting sqref="AX24:AY24">
    <cfRule type="cellIs" dxfId="67" priority="85" operator="equal">
      <formula>"Catastrófico"</formula>
    </cfRule>
    <cfRule type="cellIs" dxfId="66" priority="86" operator="equal">
      <formula>"Alto"</formula>
    </cfRule>
    <cfRule type="cellIs" dxfId="65" priority="87" operator="equal">
      <formula>"Moderado"</formula>
    </cfRule>
    <cfRule type="cellIs" dxfId="64" priority="88" operator="equal">
      <formula>"Bajo"</formula>
    </cfRule>
  </conditionalFormatting>
  <conditionalFormatting sqref="AC25">
    <cfRule type="cellIs" dxfId="63" priority="80" operator="equal">
      <formula>"Catastrófico"</formula>
    </cfRule>
    <cfRule type="cellIs" dxfId="62" priority="81" operator="equal">
      <formula>"Mayor"</formula>
    </cfRule>
    <cfRule type="cellIs" dxfId="61" priority="82" operator="equal">
      <formula>"Moderado"</formula>
    </cfRule>
    <cfRule type="cellIs" dxfId="60" priority="83" operator="equal">
      <formula>"Menor"</formula>
    </cfRule>
    <cfRule type="cellIs" dxfId="59" priority="84" operator="equal">
      <formula>"Leve"</formula>
    </cfRule>
  </conditionalFormatting>
  <conditionalFormatting sqref="Y25">
    <cfRule type="cellIs" dxfId="58" priority="75" operator="equal">
      <formula>"Muy Alta"</formula>
    </cfRule>
    <cfRule type="cellIs" dxfId="57" priority="76" operator="equal">
      <formula>"Alta"</formula>
    </cfRule>
    <cfRule type="cellIs" dxfId="56" priority="77" operator="equal">
      <formula>"Media"</formula>
    </cfRule>
    <cfRule type="cellIs" dxfId="55" priority="78" operator="equal">
      <formula>"Baja"</formula>
    </cfRule>
    <cfRule type="cellIs" dxfId="54" priority="79" operator="equal">
      <formula>"Muy Baja"</formula>
    </cfRule>
  </conditionalFormatting>
  <conditionalFormatting sqref="AE25">
    <cfRule type="cellIs" dxfId="53" priority="71" operator="equal">
      <formula>"Extremo"</formula>
    </cfRule>
    <cfRule type="cellIs" dxfId="52" priority="72" operator="equal">
      <formula>"Alto"</formula>
    </cfRule>
    <cfRule type="cellIs" dxfId="51" priority="73" operator="equal">
      <formula>"Moderado"</formula>
    </cfRule>
    <cfRule type="cellIs" dxfId="50" priority="74" operator="equal">
      <formula>"Bajo"</formula>
    </cfRule>
  </conditionalFormatting>
  <conditionalFormatting sqref="AT25">
    <cfRule type="cellIs" dxfId="49" priority="66" operator="equal">
      <formula>"Muy Alta"</formula>
    </cfRule>
    <cfRule type="cellIs" dxfId="48" priority="67" operator="equal">
      <formula>"Alta"</formula>
    </cfRule>
    <cfRule type="cellIs" dxfId="47" priority="68" operator="equal">
      <formula>"Media"</formula>
    </cfRule>
    <cfRule type="cellIs" dxfId="46" priority="69" operator="equal">
      <formula>"Baja"</formula>
    </cfRule>
    <cfRule type="cellIs" dxfId="45" priority="70" operator="equal">
      <formula>"Muy Baja"</formula>
    </cfRule>
  </conditionalFormatting>
  <conditionalFormatting sqref="AV25">
    <cfRule type="cellIs" dxfId="44" priority="61" operator="equal">
      <formula>"Catastrófico"</formula>
    </cfRule>
    <cfRule type="cellIs" dxfId="43" priority="62" operator="equal">
      <formula>"Mayor"</formula>
    </cfRule>
    <cfRule type="cellIs" dxfId="42" priority="63" operator="equal">
      <formula>"Moderado"</formula>
    </cfRule>
    <cfRule type="cellIs" dxfId="41" priority="64" operator="equal">
      <formula>"Menor"</formula>
    </cfRule>
    <cfRule type="cellIs" dxfId="40" priority="65" operator="equal">
      <formula>"Leve"</formula>
    </cfRule>
  </conditionalFormatting>
  <conditionalFormatting sqref="AX25:AY25">
    <cfRule type="cellIs" dxfId="39" priority="57" operator="equal">
      <formula>"Catastrófico"</formula>
    </cfRule>
    <cfRule type="cellIs" dxfId="38" priority="58" operator="equal">
      <formula>"Alto"</formula>
    </cfRule>
    <cfRule type="cellIs" dxfId="37" priority="59" operator="equal">
      <formula>"Moderado"</formula>
    </cfRule>
    <cfRule type="cellIs" dxfId="36" priority="60" operator="equal">
      <formula>"Bajo"</formula>
    </cfRule>
  </conditionalFormatting>
  <conditionalFormatting sqref="AC26">
    <cfRule type="cellIs" dxfId="35" priority="52" operator="equal">
      <formula>"Catastrófico"</formula>
    </cfRule>
    <cfRule type="cellIs" dxfId="34" priority="53" operator="equal">
      <formula>"Mayor"</formula>
    </cfRule>
    <cfRule type="cellIs" dxfId="33" priority="54" operator="equal">
      <formula>"Moderado"</formula>
    </cfRule>
    <cfRule type="cellIs" dxfId="32" priority="55" operator="equal">
      <formula>"Menor"</formula>
    </cfRule>
    <cfRule type="cellIs" dxfId="31" priority="56" operator="equal">
      <formula>"Leve"</formula>
    </cfRule>
  </conditionalFormatting>
  <conditionalFormatting sqref="Y26">
    <cfRule type="cellIs" dxfId="30" priority="47" operator="equal">
      <formula>"Muy Alta"</formula>
    </cfRule>
    <cfRule type="cellIs" dxfId="29" priority="48" operator="equal">
      <formula>"Alta"</formula>
    </cfRule>
    <cfRule type="cellIs" dxfId="28" priority="49" operator="equal">
      <formula>"Media"</formula>
    </cfRule>
    <cfRule type="cellIs" dxfId="27" priority="50" operator="equal">
      <formula>"Baja"</formula>
    </cfRule>
    <cfRule type="cellIs" dxfId="26" priority="51" operator="equal">
      <formula>"Muy Baja"</formula>
    </cfRule>
  </conditionalFormatting>
  <conditionalFormatting sqref="AE26">
    <cfRule type="cellIs" dxfId="25" priority="43" operator="equal">
      <formula>"Extremo"</formula>
    </cfRule>
    <cfRule type="cellIs" dxfId="24" priority="44" operator="equal">
      <formula>"Alto"</formula>
    </cfRule>
    <cfRule type="cellIs" dxfId="23" priority="45" operator="equal">
      <formula>"Moderado"</formula>
    </cfRule>
    <cfRule type="cellIs" dxfId="22" priority="46" operator="equal">
      <formula>"Bajo"</formula>
    </cfRule>
  </conditionalFormatting>
  <conditionalFormatting sqref="AT26">
    <cfRule type="cellIs" dxfId="21" priority="38" operator="equal">
      <formula>"Muy Alta"</formula>
    </cfRule>
    <cfRule type="cellIs" dxfId="20" priority="39" operator="equal">
      <formula>"Alta"</formula>
    </cfRule>
    <cfRule type="cellIs" dxfId="19" priority="40" operator="equal">
      <formula>"Media"</formula>
    </cfRule>
    <cfRule type="cellIs" dxfId="18" priority="41" operator="equal">
      <formula>"Baja"</formula>
    </cfRule>
    <cfRule type="cellIs" dxfId="17" priority="42" operator="equal">
      <formula>"Muy Baja"</formula>
    </cfRule>
  </conditionalFormatting>
  <conditionalFormatting sqref="AV26">
    <cfRule type="cellIs" dxfId="16" priority="33" operator="equal">
      <formula>"Catastrófico"</formula>
    </cfRule>
    <cfRule type="cellIs" dxfId="15" priority="34" operator="equal">
      <formula>"Mayor"</formula>
    </cfRule>
    <cfRule type="cellIs" dxfId="14" priority="35" operator="equal">
      <formula>"Moderado"</formula>
    </cfRule>
    <cfRule type="cellIs" dxfId="13" priority="36" operator="equal">
      <formula>"Menor"</formula>
    </cfRule>
    <cfRule type="cellIs" dxfId="12" priority="37" operator="equal">
      <formula>"Leve"</formula>
    </cfRule>
  </conditionalFormatting>
  <conditionalFormatting sqref="AX26:AY26">
    <cfRule type="cellIs" dxfId="11" priority="29" operator="equal">
      <formula>"Catastrófico"</formula>
    </cfRule>
    <cfRule type="cellIs" dxfId="10" priority="30" operator="equal">
      <formula>"Alto"</formula>
    </cfRule>
    <cfRule type="cellIs" dxfId="9" priority="31" operator="equal">
      <formula>"Moderado"</formula>
    </cfRule>
    <cfRule type="cellIs" dxfId="8" priority="32" operator="equal">
      <formula>"Bajo"</formula>
    </cfRule>
  </conditionalFormatting>
  <dataValidations count="2">
    <dataValidation type="list" allowBlank="1" showInputMessage="1" showErrorMessage="1" sqref="AO17:AO26">
      <formula1>"SI,NO"</formula1>
    </dataValidation>
    <dataValidation type="list" allowBlank="1" showInputMessage="1" showErrorMessage="1" sqref="AP17:AP26">
      <formula1>"Con Registros, Sin Registros"</formula1>
    </dataValidation>
  </dataValidations>
  <pageMargins left="0.39370078740157483" right="0.39370078740157483" top="0.39370078740157483" bottom="0.39370078740157483" header="0.31496062992125984" footer="0.19685039370078741"/>
  <pageSetup scale="27" fitToHeight="0" orientation="landscape" r:id="rId1"/>
  <headerFooter>
    <oddFooter>&amp;C&amp;14** Copia No Conbtrolada**&amp;R&amp;14Hoja &amp;P de &amp;N</oddFooter>
  </headerFooter>
  <ignoredErrors>
    <ignoredError sqref="Z17 AD17:AE17 AT17:AU17" unlockedFormula="1"/>
    <ignoredError sqref="CB3" numberStoredAsText="1"/>
  </ignoredError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MENUS!$F$3:$F$6</xm:f>
          </x14:formula1>
          <xm:sqref>M17:M26</xm:sqref>
        </x14:dataValidation>
        <x14:dataValidation type="list" allowBlank="1" showInputMessage="1" showErrorMessage="1">
          <x14:formula1>
            <xm:f>MENUS!$H$3:$H$10</xm:f>
          </x14:formula1>
          <xm:sqref>T17:T26</xm:sqref>
        </x14:dataValidation>
        <x14:dataValidation type="list" allowBlank="1" showInputMessage="1" showErrorMessage="1">
          <x14:formula1>
            <xm:f>'TABLAS DE CRITERIOS'!$F$5:$F$9</xm:f>
          </x14:formula1>
          <xm:sqref>AA17:AA26</xm:sqref>
        </x14:dataValidation>
        <x14:dataValidation type="list" allowBlank="1" showInputMessage="1" showErrorMessage="1">
          <x14:formula1>
            <xm:f>MENUS!$D$3:$D$18</xm:f>
          </x14:formula1>
          <xm:sqref>F17:F26</xm:sqref>
        </x14:dataValidation>
        <x14:dataValidation type="list" allowBlank="1" showInputMessage="1" showErrorMessage="1">
          <x14:formula1>
            <xm:f>MENUS!$B$3:$B$17</xm:f>
          </x14:formula1>
          <xm:sqref>C17:C26</xm:sqref>
        </x14:dataValidation>
        <x14:dataValidation type="list" allowBlank="1" showInputMessage="1" showErrorMessage="1">
          <x14:formula1>
            <xm:f>MENUS!$M$3:$M$4</xm:f>
          </x14:formula1>
          <xm:sqref>AK17:AK26</xm:sqref>
        </x14:dataValidation>
        <x14:dataValidation type="list" allowBlank="1" showInputMessage="1" showErrorMessage="1">
          <x14:formula1>
            <xm:f>MENUS!$O$3:$O$4</xm:f>
          </x14:formula1>
          <xm:sqref>AL17:AL26</xm:sqref>
        </x14:dataValidation>
        <x14:dataValidation type="list" allowBlank="1" showInputMessage="1" showErrorMessage="1">
          <x14:formula1>
            <xm:f>MENUS!$Q$3:$Q$4</xm:f>
          </x14:formula1>
          <xm:sqref>AN17:AN26</xm:sqref>
        </x14:dataValidation>
        <x14:dataValidation type="list" allowBlank="1" showInputMessage="1" showErrorMessage="1">
          <x14:formula1>
            <xm:f>MENUS!$S$3:$S$6</xm:f>
          </x14:formula1>
          <xm:sqref>AZ17:AZ26</xm:sqref>
        </x14:dataValidation>
        <x14:dataValidation type="list" allowBlank="1" showInputMessage="1" showErrorMessage="1">
          <x14:formula1>
            <xm:f>MENUS!$J$3:$J$7</xm:f>
          </x14:formula1>
          <xm:sqref>W17:W26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S17"/>
  <sheetViews>
    <sheetView workbookViewId="0">
      <selection activeCell="O4" sqref="O4"/>
    </sheetView>
  </sheetViews>
  <sheetFormatPr baseColWidth="10" defaultRowHeight="12" x14ac:dyDescent="0.25"/>
  <cols>
    <col min="1" max="1" width="2" style="1" customWidth="1"/>
    <col min="2" max="2" width="45.85546875" style="1" bestFit="1" customWidth="1"/>
    <col min="3" max="3" width="3.28515625" style="10" customWidth="1"/>
    <col min="4" max="4" width="45.85546875" style="1" bestFit="1" customWidth="1"/>
    <col min="5" max="5" width="3.7109375" style="10" customWidth="1"/>
    <col min="6" max="6" width="22.140625" style="1" bestFit="1" customWidth="1"/>
    <col min="7" max="7" width="3.7109375" style="1" customWidth="1"/>
    <col min="8" max="8" width="25.28515625" style="1" bestFit="1" customWidth="1"/>
    <col min="9" max="9" width="3" style="1" customWidth="1"/>
    <col min="10" max="10" width="11.28515625" style="1" bestFit="1" customWidth="1"/>
    <col min="11" max="11" width="5.5703125" style="1" customWidth="1"/>
    <col min="12" max="12" width="2.42578125" style="1" customWidth="1"/>
    <col min="13" max="13" width="14.5703125" style="1" bestFit="1" customWidth="1"/>
    <col min="14" max="14" width="2.85546875" style="1" customWidth="1"/>
    <col min="15" max="15" width="15.5703125" style="1" bestFit="1" customWidth="1"/>
    <col min="16" max="16" width="2.42578125" style="1" customWidth="1"/>
    <col min="17" max="17" width="17.140625" style="1" customWidth="1"/>
    <col min="18" max="18" width="1.85546875" style="1" customWidth="1"/>
    <col min="19" max="19" width="29.28515625" style="1" bestFit="1" customWidth="1"/>
    <col min="20" max="16384" width="11.42578125" style="1"/>
  </cols>
  <sheetData>
    <row r="2" spans="2:19" s="2" customFormat="1" ht="15" x14ac:dyDescent="0.25">
      <c r="B2" s="4" t="s">
        <v>6</v>
      </c>
      <c r="C2" s="7"/>
      <c r="D2" s="4" t="s">
        <v>22</v>
      </c>
      <c r="E2" s="7"/>
      <c r="F2" s="3" t="s">
        <v>44</v>
      </c>
      <c r="H2" s="11" t="s">
        <v>45</v>
      </c>
      <c r="J2" s="225" t="s">
        <v>50</v>
      </c>
      <c r="K2" s="225"/>
      <c r="M2" s="4" t="s">
        <v>79</v>
      </c>
      <c r="O2" s="4" t="s">
        <v>86</v>
      </c>
      <c r="Q2" s="4" t="s">
        <v>91</v>
      </c>
      <c r="S2" s="4" t="s">
        <v>102</v>
      </c>
    </row>
    <row r="3" spans="2:19" ht="15" x14ac:dyDescent="0.25">
      <c r="B3" s="5" t="s">
        <v>7</v>
      </c>
      <c r="C3" s="8"/>
      <c r="D3" s="5" t="s">
        <v>25</v>
      </c>
      <c r="E3" s="8"/>
      <c r="F3" s="1" t="s">
        <v>4</v>
      </c>
      <c r="H3" s="12" t="s">
        <v>37</v>
      </c>
      <c r="J3" s="12" t="s">
        <v>67</v>
      </c>
      <c r="K3" s="34">
        <v>1</v>
      </c>
      <c r="M3" s="12" t="s">
        <v>80</v>
      </c>
      <c r="O3" s="12" t="s">
        <v>87</v>
      </c>
      <c r="Q3" s="12" t="s">
        <v>92</v>
      </c>
      <c r="S3" s="12" t="s">
        <v>103</v>
      </c>
    </row>
    <row r="4" spans="2:19" ht="15" x14ac:dyDescent="0.25">
      <c r="B4" s="5" t="s">
        <v>8</v>
      </c>
      <c r="C4" s="8"/>
      <c r="D4" s="5" t="s">
        <v>23</v>
      </c>
      <c r="E4" s="8"/>
      <c r="F4" s="1" t="s">
        <v>5</v>
      </c>
      <c r="H4" s="12" t="s">
        <v>38</v>
      </c>
      <c r="J4" s="12" t="s">
        <v>68</v>
      </c>
      <c r="K4" s="34">
        <v>0.8</v>
      </c>
      <c r="M4" s="12" t="s">
        <v>81</v>
      </c>
      <c r="O4" s="12" t="s">
        <v>89</v>
      </c>
      <c r="Q4" s="12" t="s">
        <v>93</v>
      </c>
      <c r="S4" s="12" t="s">
        <v>104</v>
      </c>
    </row>
    <row r="5" spans="2:19" ht="15" x14ac:dyDescent="0.25">
      <c r="B5" s="5" t="s">
        <v>9</v>
      </c>
      <c r="C5" s="8"/>
      <c r="D5" s="5" t="s">
        <v>24</v>
      </c>
      <c r="E5" s="8"/>
      <c r="F5" s="1" t="s">
        <v>3</v>
      </c>
      <c r="H5" s="12" t="s">
        <v>39</v>
      </c>
      <c r="J5" s="12" t="s">
        <v>69</v>
      </c>
      <c r="K5" s="34">
        <v>0.6</v>
      </c>
      <c r="S5" s="12" t="s">
        <v>105</v>
      </c>
    </row>
    <row r="6" spans="2:19" ht="15" x14ac:dyDescent="0.25">
      <c r="B6" s="5" t="s">
        <v>10</v>
      </c>
      <c r="C6" s="8"/>
      <c r="D6" s="5" t="s">
        <v>26</v>
      </c>
      <c r="E6" s="8"/>
      <c r="H6" s="12" t="s">
        <v>40</v>
      </c>
      <c r="J6" s="17" t="s">
        <v>70</v>
      </c>
      <c r="K6" s="34">
        <v>0.4</v>
      </c>
      <c r="S6" s="12" t="s">
        <v>106</v>
      </c>
    </row>
    <row r="7" spans="2:19" ht="15" x14ac:dyDescent="0.25">
      <c r="B7" s="5" t="s">
        <v>11</v>
      </c>
      <c r="C7" s="8"/>
      <c r="D7" s="5" t="s">
        <v>26</v>
      </c>
      <c r="E7" s="8"/>
      <c r="H7" s="12" t="s">
        <v>41</v>
      </c>
      <c r="J7" s="17" t="s">
        <v>71</v>
      </c>
      <c r="K7" s="34">
        <v>0.2</v>
      </c>
    </row>
    <row r="8" spans="2:19" ht="15" x14ac:dyDescent="0.25">
      <c r="B8" s="5" t="s">
        <v>12</v>
      </c>
      <c r="C8" s="8"/>
      <c r="D8" s="5" t="s">
        <v>27</v>
      </c>
      <c r="E8" s="8"/>
      <c r="H8" s="12" t="s">
        <v>42</v>
      </c>
      <c r="J8" s="12"/>
    </row>
    <row r="9" spans="2:19" ht="15" x14ac:dyDescent="0.25">
      <c r="B9" s="5" t="s">
        <v>13</v>
      </c>
      <c r="C9" s="8"/>
      <c r="D9" s="5" t="s">
        <v>28</v>
      </c>
      <c r="E9" s="8"/>
      <c r="H9" s="12" t="s">
        <v>43</v>
      </c>
      <c r="J9" s="12"/>
    </row>
    <row r="10" spans="2:19" ht="15" x14ac:dyDescent="0.25">
      <c r="B10" s="5" t="s">
        <v>14</v>
      </c>
      <c r="C10" s="8"/>
      <c r="D10" s="5" t="s">
        <v>29</v>
      </c>
      <c r="E10" s="8"/>
    </row>
    <row r="11" spans="2:19" ht="15" x14ac:dyDescent="0.25">
      <c r="B11" s="5" t="s">
        <v>15</v>
      </c>
      <c r="C11" s="8"/>
      <c r="D11" s="5" t="s">
        <v>30</v>
      </c>
      <c r="E11" s="8"/>
    </row>
    <row r="12" spans="2:19" ht="15" x14ac:dyDescent="0.25">
      <c r="B12" s="5" t="s">
        <v>16</v>
      </c>
      <c r="C12" s="8"/>
      <c r="D12" s="5" t="s">
        <v>31</v>
      </c>
      <c r="E12" s="8"/>
    </row>
    <row r="13" spans="2:19" ht="15" x14ac:dyDescent="0.25">
      <c r="B13" s="5" t="s">
        <v>17</v>
      </c>
      <c r="C13" s="8"/>
      <c r="D13" s="5" t="s">
        <v>32</v>
      </c>
      <c r="E13" s="8"/>
    </row>
    <row r="14" spans="2:19" ht="15" x14ac:dyDescent="0.25">
      <c r="B14" s="5" t="s">
        <v>18</v>
      </c>
      <c r="C14" s="8"/>
      <c r="D14" s="5" t="s">
        <v>33</v>
      </c>
      <c r="E14" s="8"/>
    </row>
    <row r="15" spans="2:19" ht="15" x14ac:dyDescent="0.25">
      <c r="B15" s="6" t="s">
        <v>19</v>
      </c>
      <c r="C15" s="9"/>
      <c r="D15" s="6" t="s">
        <v>34</v>
      </c>
      <c r="E15" s="9"/>
    </row>
    <row r="16" spans="2:19" ht="15" x14ac:dyDescent="0.25">
      <c r="B16" s="6" t="s">
        <v>20</v>
      </c>
      <c r="C16" s="9"/>
      <c r="D16" s="6" t="s">
        <v>35</v>
      </c>
      <c r="E16" s="9"/>
    </row>
    <row r="17" spans="2:5" ht="15" x14ac:dyDescent="0.25">
      <c r="B17" s="6" t="s">
        <v>21</v>
      </c>
      <c r="C17" s="9"/>
      <c r="D17" s="6" t="s">
        <v>36</v>
      </c>
      <c r="E17" s="9"/>
    </row>
  </sheetData>
  <sheetProtection algorithmName="SHA-512" hashValue="vcwz2xyAzQTfHrP+llpuv4V+MCiWHY3nzTIMXWgDuEd/vRvf/RXvtakSO1cw99N8hkpAaP2vZ4Of74s855y6Bw==" saltValue="3hFYGbF62uqg/Nvcx49cDQ==" spinCount="100000" sheet="1" objects="1" scenarios="1"/>
  <mergeCells count="1">
    <mergeCell ref="J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Z9"/>
  <sheetViews>
    <sheetView workbookViewId="0">
      <selection activeCell="G6" sqref="G6"/>
    </sheetView>
  </sheetViews>
  <sheetFormatPr baseColWidth="10" defaultColWidth="4.7109375" defaultRowHeight="15" x14ac:dyDescent="0.25"/>
  <cols>
    <col min="1" max="1" width="2.28515625" customWidth="1"/>
    <col min="2" max="2" width="57.85546875" customWidth="1"/>
    <col min="3" max="3" width="14.28515625" bestFit="1" customWidth="1"/>
    <col min="4" max="4" width="13.42578125" customWidth="1"/>
    <col min="5" max="5" width="2.7109375" customWidth="1"/>
    <col min="6" max="6" width="29.85546875" customWidth="1"/>
    <col min="7" max="7" width="58.140625" customWidth="1"/>
    <col min="8" max="8" width="16.28515625" bestFit="1" customWidth="1"/>
  </cols>
  <sheetData>
    <row r="1" spans="2:26" s="16" customFormat="1" ht="11.25" customHeight="1" x14ac:dyDescent="0.25"/>
    <row r="2" spans="2:26" x14ac:dyDescent="0.25">
      <c r="B2" s="226" t="s">
        <v>48</v>
      </c>
      <c r="C2" s="226"/>
      <c r="D2" s="226"/>
      <c r="F2" s="226" t="s">
        <v>58</v>
      </c>
      <c r="G2" s="226"/>
      <c r="H2" s="226"/>
      <c r="I2" s="14"/>
      <c r="J2" s="14"/>
      <c r="K2" s="14"/>
      <c r="L2" s="14"/>
      <c r="M2" s="14"/>
      <c r="N2" s="14"/>
      <c r="O2" s="14"/>
      <c r="P2" s="14"/>
      <c r="Q2" s="14"/>
      <c r="R2" s="14"/>
      <c r="S2" s="14"/>
      <c r="T2" s="14"/>
      <c r="U2" s="14"/>
      <c r="V2" s="14"/>
      <c r="W2" s="14"/>
      <c r="X2" s="14"/>
      <c r="Y2" s="14"/>
      <c r="Z2" s="14"/>
    </row>
    <row r="3" spans="2:26" x14ac:dyDescent="0.25">
      <c r="B3" s="13"/>
      <c r="C3" s="13"/>
      <c r="D3" s="13"/>
      <c r="F3" s="15"/>
      <c r="G3" s="15"/>
      <c r="H3" s="15"/>
      <c r="I3" s="14"/>
      <c r="J3" s="14"/>
      <c r="K3" s="14"/>
      <c r="L3" s="14"/>
      <c r="M3" s="14"/>
      <c r="N3" s="14"/>
      <c r="O3" s="14"/>
      <c r="P3" s="14"/>
      <c r="Q3" s="14"/>
      <c r="R3" s="14"/>
      <c r="S3" s="14"/>
      <c r="T3" s="14"/>
      <c r="U3" s="14"/>
      <c r="V3" s="14"/>
      <c r="W3" s="14"/>
      <c r="X3" s="14"/>
      <c r="Y3" s="14"/>
      <c r="Z3" s="14"/>
    </row>
    <row r="4" spans="2:26" ht="34.5" customHeight="1" x14ac:dyDescent="0.25">
      <c r="B4" s="53" t="s">
        <v>49</v>
      </c>
      <c r="C4" s="53" t="s">
        <v>50</v>
      </c>
      <c r="D4" s="53" t="s">
        <v>56</v>
      </c>
      <c r="F4" s="63" t="s">
        <v>59</v>
      </c>
      <c r="G4" s="63" t="s">
        <v>60</v>
      </c>
      <c r="H4" s="65" t="s">
        <v>56</v>
      </c>
      <c r="I4" s="14"/>
      <c r="J4" s="14"/>
      <c r="K4" s="14"/>
      <c r="L4" s="14"/>
      <c r="M4" s="14"/>
      <c r="N4" s="14"/>
      <c r="O4" s="14"/>
      <c r="P4" s="14"/>
      <c r="Q4" s="14"/>
      <c r="R4" s="14"/>
      <c r="S4" s="14"/>
      <c r="T4" s="14"/>
      <c r="U4" s="14"/>
      <c r="V4" s="14"/>
      <c r="W4" s="14"/>
      <c r="X4" s="14"/>
      <c r="Y4" s="14"/>
      <c r="Z4" s="14"/>
    </row>
    <row r="5" spans="2:26" ht="50.1" customHeight="1" x14ac:dyDescent="0.25">
      <c r="B5" s="54" t="s">
        <v>122</v>
      </c>
      <c r="C5" s="55" t="s">
        <v>51</v>
      </c>
      <c r="D5" s="56">
        <v>0.2</v>
      </c>
      <c r="F5" s="64" t="s">
        <v>61</v>
      </c>
      <c r="G5" s="64" t="s">
        <v>204</v>
      </c>
      <c r="H5" s="66">
        <v>0.2</v>
      </c>
      <c r="I5" s="14"/>
      <c r="J5" s="14"/>
      <c r="K5" s="14"/>
      <c r="L5" s="14"/>
      <c r="M5" s="14"/>
      <c r="N5" s="14"/>
      <c r="O5" s="14"/>
      <c r="P5" s="14"/>
      <c r="Q5" s="14"/>
      <c r="R5" s="14"/>
      <c r="S5" s="14"/>
      <c r="T5" s="14"/>
      <c r="U5" s="14"/>
      <c r="V5" s="14"/>
      <c r="W5" s="14"/>
      <c r="X5" s="14"/>
      <c r="Y5" s="14"/>
      <c r="Z5" s="14"/>
    </row>
    <row r="6" spans="2:26" ht="50.1" customHeight="1" x14ac:dyDescent="0.25">
      <c r="B6" s="57" t="s">
        <v>123</v>
      </c>
      <c r="C6" s="58" t="s">
        <v>52</v>
      </c>
      <c r="D6" s="56">
        <v>0.4</v>
      </c>
      <c r="F6" s="64" t="s">
        <v>62</v>
      </c>
      <c r="G6" s="64" t="s">
        <v>205</v>
      </c>
      <c r="H6" s="67">
        <v>0.4</v>
      </c>
      <c r="I6" s="14"/>
      <c r="J6" s="14"/>
      <c r="K6" s="14"/>
      <c r="L6" s="14"/>
      <c r="M6" s="14"/>
      <c r="N6" s="14"/>
      <c r="O6" s="14"/>
      <c r="P6" s="14"/>
      <c r="Q6" s="14"/>
      <c r="R6" s="14"/>
      <c r="S6" s="14"/>
      <c r="T6" s="14"/>
      <c r="U6" s="14"/>
      <c r="V6" s="14"/>
      <c r="W6" s="14"/>
      <c r="X6" s="14"/>
      <c r="Y6" s="14"/>
      <c r="Z6" s="14"/>
    </row>
    <row r="7" spans="2:26" ht="50.1" customHeight="1" x14ac:dyDescent="0.25">
      <c r="B7" s="57" t="s">
        <v>124</v>
      </c>
      <c r="C7" s="59" t="s">
        <v>53</v>
      </c>
      <c r="D7" s="56">
        <v>0.6</v>
      </c>
      <c r="F7" s="64" t="s">
        <v>63</v>
      </c>
      <c r="G7" s="64" t="s">
        <v>206</v>
      </c>
      <c r="H7" s="68">
        <v>0.6</v>
      </c>
      <c r="I7" s="14"/>
      <c r="J7" s="14"/>
      <c r="K7" s="14"/>
      <c r="L7" s="14"/>
      <c r="M7" s="14"/>
      <c r="N7" s="14"/>
      <c r="O7" s="14"/>
      <c r="P7" s="14"/>
      <c r="Q7" s="14"/>
      <c r="R7" s="14"/>
      <c r="S7" s="14"/>
      <c r="T7" s="14"/>
      <c r="U7" s="14"/>
      <c r="V7" s="14"/>
      <c r="W7" s="14"/>
      <c r="X7" s="14"/>
      <c r="Y7" s="14"/>
      <c r="Z7" s="14"/>
    </row>
    <row r="8" spans="2:26" ht="50.1" customHeight="1" x14ac:dyDescent="0.25">
      <c r="B8" s="57" t="s">
        <v>125</v>
      </c>
      <c r="C8" s="60" t="s">
        <v>54</v>
      </c>
      <c r="D8" s="56">
        <v>0.8</v>
      </c>
      <c r="F8" s="64" t="s">
        <v>64</v>
      </c>
      <c r="G8" s="64" t="s">
        <v>207</v>
      </c>
      <c r="H8" s="69">
        <v>0.8</v>
      </c>
      <c r="I8" s="14"/>
      <c r="J8" s="14"/>
      <c r="K8" s="14"/>
      <c r="L8" s="14"/>
      <c r="M8" s="14"/>
      <c r="N8" s="14"/>
      <c r="O8" s="14"/>
      <c r="P8" s="14"/>
      <c r="Q8" s="14"/>
      <c r="R8" s="14"/>
      <c r="S8" s="14"/>
      <c r="T8" s="14"/>
      <c r="U8" s="14"/>
      <c r="V8" s="14"/>
      <c r="W8" s="14"/>
      <c r="X8" s="14"/>
      <c r="Y8" s="14"/>
      <c r="Z8" s="14"/>
    </row>
    <row r="9" spans="2:26" ht="50.1" customHeight="1" x14ac:dyDescent="0.25">
      <c r="B9" s="61" t="s">
        <v>126</v>
      </c>
      <c r="C9" s="62" t="s">
        <v>55</v>
      </c>
      <c r="D9" s="56">
        <v>1</v>
      </c>
      <c r="F9" s="64" t="s">
        <v>65</v>
      </c>
      <c r="G9" s="64" t="s">
        <v>208</v>
      </c>
      <c r="H9" s="70">
        <v>1</v>
      </c>
      <c r="I9" s="14"/>
      <c r="J9" s="14"/>
      <c r="K9" s="14"/>
      <c r="L9" s="14"/>
      <c r="M9" s="14"/>
      <c r="N9" s="14"/>
      <c r="O9" s="14"/>
      <c r="P9" s="14"/>
      <c r="Q9" s="14"/>
      <c r="R9" s="14"/>
      <c r="S9" s="14"/>
      <c r="T9" s="14"/>
      <c r="U9" s="14"/>
      <c r="V9" s="14"/>
      <c r="W9" s="14"/>
      <c r="X9" s="14"/>
      <c r="Y9" s="14"/>
      <c r="Z9" s="14"/>
    </row>
  </sheetData>
  <sheetProtection algorithmName="SHA-512" hashValue="arDySPLOppWDGLmaka38HYU551O6VTGf8bxUZRc9qzvQQLFa3euDL+ZTWVeVM6itGN31BtTh5bstV5X+5FV9vA==" saltValue="73mRTxsCKsE9T4HfnXPkYA==" spinCount="100000" sheet="1" objects="1" scenarios="1"/>
  <mergeCells count="2">
    <mergeCell ref="B2:D2"/>
    <mergeCell ref="F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V37"/>
  <sheetViews>
    <sheetView topLeftCell="A10" workbookViewId="0">
      <selection activeCell="G8" sqref="G8"/>
    </sheetView>
  </sheetViews>
  <sheetFormatPr baseColWidth="10" defaultRowHeight="15" x14ac:dyDescent="0.25"/>
  <cols>
    <col min="1" max="1" width="1.5703125" customWidth="1"/>
    <col min="2" max="2" width="3.5703125" customWidth="1"/>
    <col min="3" max="3" width="4.140625" customWidth="1"/>
    <col min="5" max="9" width="20.7109375" customWidth="1"/>
    <col min="10" max="10" width="2.28515625" customWidth="1"/>
    <col min="12" max="12" width="11.42578125" style="35"/>
    <col min="13" max="15" width="11.7109375" customWidth="1"/>
  </cols>
  <sheetData>
    <row r="2" spans="2:15" ht="21" x14ac:dyDescent="0.25">
      <c r="B2" s="228" t="s">
        <v>173</v>
      </c>
      <c r="C2" s="228"/>
      <c r="D2" s="228"/>
      <c r="E2" s="228"/>
      <c r="F2" s="228"/>
      <c r="G2" s="228"/>
      <c r="H2" s="228"/>
      <c r="I2" s="228"/>
      <c r="J2" s="228"/>
      <c r="K2" s="228"/>
    </row>
    <row r="3" spans="2:15" x14ac:dyDescent="0.25">
      <c r="B3" s="20"/>
      <c r="C3" s="20"/>
      <c r="D3" s="20"/>
      <c r="E3" s="20"/>
      <c r="F3" s="20"/>
      <c r="G3" s="20"/>
      <c r="H3" s="20"/>
      <c r="I3" s="20"/>
      <c r="J3" s="20"/>
      <c r="K3" s="20"/>
    </row>
    <row r="4" spans="2:15" ht="39.950000000000003" customHeight="1" x14ac:dyDescent="0.25">
      <c r="B4" s="229" t="s">
        <v>83</v>
      </c>
      <c r="C4" s="24"/>
      <c r="D4" s="18" t="s">
        <v>55</v>
      </c>
      <c r="E4" s="26" t="str">
        <f>+$D$4&amp;E9</f>
        <v>Muy AltaLeve</v>
      </c>
      <c r="F4" s="26" t="str">
        <f t="shared" ref="F4:I4" si="0">+$D$4&amp;F9</f>
        <v>Muy AltaMenor</v>
      </c>
      <c r="G4" s="26" t="str">
        <f t="shared" si="0"/>
        <v>Muy AltaModerado</v>
      </c>
      <c r="H4" s="26" t="str">
        <f t="shared" si="0"/>
        <v>Muy AltaMayor</v>
      </c>
      <c r="I4" s="27" t="str">
        <f t="shared" si="0"/>
        <v>Muy AltaCatastrófica</v>
      </c>
      <c r="J4" s="20"/>
      <c r="K4" s="31" t="s">
        <v>72</v>
      </c>
    </row>
    <row r="5" spans="2:15" ht="39.950000000000003" customHeight="1" x14ac:dyDescent="0.25">
      <c r="B5" s="229"/>
      <c r="C5" s="24"/>
      <c r="D5" s="18" t="s">
        <v>54</v>
      </c>
      <c r="E5" s="28" t="str">
        <f>+$D$5&amp;E9</f>
        <v>AltaLeve</v>
      </c>
      <c r="F5" s="28" t="str">
        <f t="shared" ref="F5:I5" si="1">+$D$5&amp;F9</f>
        <v>AltaMenor</v>
      </c>
      <c r="G5" s="26" t="str">
        <f t="shared" si="1"/>
        <v>AltaModerado</v>
      </c>
      <c r="H5" s="26" t="str">
        <f t="shared" si="1"/>
        <v>AltaMayor</v>
      </c>
      <c r="I5" s="27" t="str">
        <f t="shared" si="1"/>
        <v>AltaCatastrófica</v>
      </c>
      <c r="J5" s="20"/>
      <c r="K5" s="23" t="s">
        <v>169</v>
      </c>
      <c r="L5" s="19">
        <v>4</v>
      </c>
    </row>
    <row r="6" spans="2:15" ht="39.950000000000003" customHeight="1" x14ac:dyDescent="0.25">
      <c r="B6" s="229"/>
      <c r="C6" s="24"/>
      <c r="D6" s="18" t="s">
        <v>53</v>
      </c>
      <c r="E6" s="28" t="str">
        <f>+$D$6&amp;E9</f>
        <v>MediaLeve</v>
      </c>
      <c r="F6" s="28" t="str">
        <f t="shared" ref="F6:I6" si="2">+$D$6&amp;F9</f>
        <v>MediaMenor</v>
      </c>
      <c r="G6" s="28" t="str">
        <f t="shared" si="2"/>
        <v>MediaModerado</v>
      </c>
      <c r="H6" s="26" t="str">
        <f t="shared" si="2"/>
        <v>MediaMayor</v>
      </c>
      <c r="I6" s="27" t="str">
        <f t="shared" si="2"/>
        <v>MediaCatastrófica</v>
      </c>
      <c r="J6" s="20"/>
      <c r="K6" s="25" t="s">
        <v>54</v>
      </c>
      <c r="L6" s="19">
        <v>3</v>
      </c>
    </row>
    <row r="7" spans="2:15" ht="39.950000000000003" customHeight="1" x14ac:dyDescent="0.25">
      <c r="B7" s="229"/>
      <c r="C7" s="24"/>
      <c r="D7" s="18" t="s">
        <v>52</v>
      </c>
      <c r="E7" s="29" t="str">
        <f>+$D$7&amp;E9</f>
        <v>BajaLeve</v>
      </c>
      <c r="F7" s="28" t="str">
        <f t="shared" ref="F7:I7" si="3">+$D$7&amp;F9</f>
        <v>BajaMenor</v>
      </c>
      <c r="G7" s="30" t="str">
        <f t="shared" si="3"/>
        <v>BajaModerado</v>
      </c>
      <c r="H7" s="26" t="str">
        <f t="shared" si="3"/>
        <v>BajaMayor</v>
      </c>
      <c r="I7" s="27" t="str">
        <f t="shared" si="3"/>
        <v>BajaCatastrófica</v>
      </c>
      <c r="J7" s="20"/>
      <c r="K7" s="21" t="s">
        <v>170</v>
      </c>
      <c r="L7" s="19">
        <v>2</v>
      </c>
    </row>
    <row r="8" spans="2:15" ht="39.950000000000003" customHeight="1" x14ac:dyDescent="0.25">
      <c r="B8" s="229"/>
      <c r="C8" s="24"/>
      <c r="D8" s="18" t="s">
        <v>51</v>
      </c>
      <c r="E8" s="29" t="str">
        <f>+$D$8&amp;E9</f>
        <v>Muy BajaLeve</v>
      </c>
      <c r="F8" s="29" t="str">
        <f t="shared" ref="F8:I8" si="4">+$D$8&amp;F9</f>
        <v>Muy BajaMenor</v>
      </c>
      <c r="G8" s="30" t="str">
        <f t="shared" si="4"/>
        <v>Muy BajaModerado</v>
      </c>
      <c r="H8" s="26" t="str">
        <f t="shared" si="4"/>
        <v>Muy BajaMayor</v>
      </c>
      <c r="I8" s="27" t="str">
        <f t="shared" si="4"/>
        <v>Muy BajaCatastrófica</v>
      </c>
      <c r="J8" s="20"/>
      <c r="K8" s="22" t="s">
        <v>52</v>
      </c>
      <c r="L8" s="19">
        <v>1</v>
      </c>
    </row>
    <row r="9" spans="2:15" ht="21" customHeight="1" x14ac:dyDescent="0.25">
      <c r="B9" s="19"/>
      <c r="C9" s="19"/>
      <c r="D9" s="19"/>
      <c r="E9" s="18" t="s">
        <v>129</v>
      </c>
      <c r="F9" s="18" t="s">
        <v>130</v>
      </c>
      <c r="G9" s="18" t="s">
        <v>73</v>
      </c>
      <c r="H9" s="18" t="s">
        <v>131</v>
      </c>
      <c r="I9" s="18" t="s">
        <v>168</v>
      </c>
      <c r="J9" s="19"/>
      <c r="K9" s="19"/>
    </row>
    <row r="10" spans="2:15" x14ac:dyDescent="0.25">
      <c r="B10" s="19"/>
      <c r="C10" s="19"/>
      <c r="D10" s="19"/>
      <c r="E10" s="230" t="s">
        <v>82</v>
      </c>
      <c r="F10" s="230"/>
      <c r="G10" s="230"/>
      <c r="H10" s="230"/>
      <c r="I10" s="230"/>
      <c r="J10" s="19"/>
      <c r="K10" s="19"/>
    </row>
    <row r="11" spans="2:15" x14ac:dyDescent="0.25">
      <c r="B11" s="20"/>
      <c r="C11" s="20"/>
      <c r="D11" s="19"/>
      <c r="E11" s="20"/>
      <c r="F11" s="20"/>
      <c r="G11" s="20"/>
      <c r="H11" s="20"/>
      <c r="I11" s="20"/>
      <c r="J11" s="20"/>
      <c r="K11" s="20"/>
    </row>
    <row r="12" spans="2:15" x14ac:dyDescent="0.25">
      <c r="B12" s="20"/>
      <c r="C12" s="20"/>
      <c r="D12" s="19"/>
      <c r="E12" s="20"/>
      <c r="F12" s="20"/>
      <c r="G12" s="20"/>
      <c r="H12" s="20"/>
      <c r="I12" s="20"/>
      <c r="J12" s="20"/>
      <c r="K12" s="20"/>
      <c r="M12" s="44" t="s">
        <v>172</v>
      </c>
      <c r="N12" s="44" t="s">
        <v>165</v>
      </c>
      <c r="O12" s="44" t="s">
        <v>171</v>
      </c>
    </row>
    <row r="13" spans="2:15" x14ac:dyDescent="0.25">
      <c r="D13" s="227" t="s">
        <v>166</v>
      </c>
      <c r="E13" s="227"/>
      <c r="F13" s="227"/>
      <c r="G13" s="227"/>
      <c r="H13" s="227"/>
      <c r="M13" s="44" t="s">
        <v>193</v>
      </c>
      <c r="N13" s="52">
        <v>3</v>
      </c>
      <c r="O13" s="52">
        <v>2</v>
      </c>
    </row>
    <row r="14" spans="2:15" x14ac:dyDescent="0.25">
      <c r="D14" s="40" t="s">
        <v>164</v>
      </c>
      <c r="E14" s="40" t="s">
        <v>127</v>
      </c>
      <c r="F14" s="40" t="s">
        <v>82</v>
      </c>
      <c r="G14" s="40" t="s">
        <v>128</v>
      </c>
      <c r="H14" s="40" t="s">
        <v>165</v>
      </c>
      <c r="I14" s="43" t="s">
        <v>165</v>
      </c>
      <c r="K14" s="44"/>
      <c r="M14" s="44" t="s">
        <v>194</v>
      </c>
      <c r="N14" s="52">
        <v>2</v>
      </c>
      <c r="O14" s="52">
        <v>3</v>
      </c>
    </row>
    <row r="15" spans="2:15" x14ac:dyDescent="0.25">
      <c r="D15" s="39" t="s">
        <v>159</v>
      </c>
      <c r="E15" s="39" t="str">
        <f>FORMATO!Y17</f>
        <v>Media</v>
      </c>
      <c r="F15" s="39" t="str">
        <f>FORMATO!AC17</f>
        <v>Leve</v>
      </c>
      <c r="G15" s="39" t="str">
        <f>+E15&amp;F15</f>
        <v>MediaLeve</v>
      </c>
      <c r="H15" s="42" t="str">
        <f>VLOOKUP(G15,'BD ID COLOR N'!$B$2:$C$27,2,0)</f>
        <v>Moderada</v>
      </c>
      <c r="I15" s="35" t="str">
        <f>IF(H15=$K$8,"1",IF(H15=$K$7,"2",IF(H15=$K$6,"3","4")))</f>
        <v>2</v>
      </c>
      <c r="K15" s="44"/>
      <c r="M15" s="44" t="s">
        <v>195</v>
      </c>
      <c r="N15" s="52">
        <v>2</v>
      </c>
      <c r="O15" s="52">
        <v>2</v>
      </c>
    </row>
    <row r="16" spans="2:15" x14ac:dyDescent="0.25">
      <c r="D16" s="39" t="s">
        <v>160</v>
      </c>
      <c r="E16" s="39" t="str">
        <f>FORMATO!Y18</f>
        <v>Muy Baja</v>
      </c>
      <c r="F16" s="39" t="str">
        <f>FORMATO!AC18</f>
        <v>Menor</v>
      </c>
      <c r="G16" s="39" t="str">
        <f t="shared" ref="G16:G19" si="5">+E16&amp;F16</f>
        <v>Muy BajaMenor</v>
      </c>
      <c r="H16" s="42" t="str">
        <f>VLOOKUP(G16,'BD ID COLOR N'!$B$2:$C$27,2,0)</f>
        <v>Baja</v>
      </c>
      <c r="I16" s="35" t="str">
        <f t="shared" ref="I16:I19" si="6">IF(H16=$K$8,"1",IF(H16=$K$7,"2",IF(H16=$K$6,"3","4")))</f>
        <v>1</v>
      </c>
      <c r="K16" s="44"/>
      <c r="M16" s="44" t="s">
        <v>196</v>
      </c>
      <c r="N16" s="52">
        <v>2</v>
      </c>
      <c r="O16" s="52">
        <v>3</v>
      </c>
    </row>
    <row r="17" spans="4:22" x14ac:dyDescent="0.25">
      <c r="D17" s="39" t="s">
        <v>161</v>
      </c>
      <c r="E17" s="39" t="str">
        <f>FORMATO!Y19</f>
        <v>Media</v>
      </c>
      <c r="F17" s="39" t="str">
        <f>FORMATO!AC19</f>
        <v>Leve</v>
      </c>
      <c r="G17" s="39" t="str">
        <f t="shared" si="5"/>
        <v>MediaLeve</v>
      </c>
      <c r="H17" s="42" t="str">
        <f>VLOOKUP(G17,'BD ID COLOR N'!$B$2:$C$27,2,0)</f>
        <v>Moderada</v>
      </c>
      <c r="I17" s="35" t="str">
        <f t="shared" si="6"/>
        <v>2</v>
      </c>
      <c r="K17" s="44"/>
      <c r="M17" s="44" t="s">
        <v>197</v>
      </c>
      <c r="N17" s="52">
        <v>1</v>
      </c>
      <c r="O17" s="52">
        <v>1</v>
      </c>
    </row>
    <row r="18" spans="4:22" x14ac:dyDescent="0.25">
      <c r="D18" s="39" t="s">
        <v>162</v>
      </c>
      <c r="E18" s="39" t="str">
        <f>FORMATO!Y20</f>
        <v>Baja</v>
      </c>
      <c r="F18" s="39" t="str">
        <f>FORMATO!AC20</f>
        <v>Leve</v>
      </c>
      <c r="G18" s="39" t="str">
        <f t="shared" si="5"/>
        <v>BajaLeve</v>
      </c>
      <c r="H18" s="42" t="str">
        <f>VLOOKUP(G18,'BD ID COLOR N'!$B$2:$C$27,2,0)</f>
        <v>Baja</v>
      </c>
      <c r="I18" s="35" t="str">
        <f t="shared" si="6"/>
        <v>1</v>
      </c>
      <c r="K18" s="44"/>
      <c r="M18" s="44" t="s">
        <v>198</v>
      </c>
      <c r="N18" s="52">
        <v>3</v>
      </c>
      <c r="O18" s="52">
        <v>3</v>
      </c>
    </row>
    <row r="19" spans="4:22" x14ac:dyDescent="0.25">
      <c r="D19" s="39" t="s">
        <v>163</v>
      </c>
      <c r="E19" s="39" t="str">
        <f>FORMATO!Y21</f>
        <v>Baja</v>
      </c>
      <c r="F19" s="39" t="str">
        <f>FORMATO!AC21</f>
        <v>Leve</v>
      </c>
      <c r="G19" s="39" t="str">
        <f t="shared" si="5"/>
        <v>BajaLeve</v>
      </c>
      <c r="H19" s="42" t="str">
        <f>VLOOKUP(G19,'BD ID COLOR N'!$B$2:$C$27,2,0)</f>
        <v>Baja</v>
      </c>
      <c r="I19" s="35" t="str">
        <f t="shared" si="6"/>
        <v>1</v>
      </c>
      <c r="K19" s="44"/>
      <c r="M19" s="44" t="s">
        <v>199</v>
      </c>
      <c r="N19" s="52">
        <v>3</v>
      </c>
      <c r="O19" s="52">
        <v>3</v>
      </c>
    </row>
    <row r="20" spans="4:22" x14ac:dyDescent="0.25">
      <c r="D20" s="39" t="s">
        <v>188</v>
      </c>
      <c r="E20" s="39" t="str">
        <f>FORMATO!Y22</f>
        <v>Baja</v>
      </c>
      <c r="F20" s="39" t="str">
        <f>FORMATO!AC22</f>
        <v>Menor</v>
      </c>
      <c r="G20" s="39" t="str">
        <f t="shared" ref="G20:G24" si="7">+E20&amp;F20</f>
        <v>BajaMenor</v>
      </c>
      <c r="H20" s="42" t="str">
        <f>VLOOKUP(G20,'BD ID COLOR N'!$B$2:$C$27,2,0)</f>
        <v>Moderada</v>
      </c>
      <c r="I20" s="35" t="str">
        <f t="shared" ref="I20:I24" si="8">IF(H20=$K$8,"1",IF(H20=$K$7,"2",IF(H20=$K$6,"3","4")))</f>
        <v>2</v>
      </c>
      <c r="K20" s="44"/>
      <c r="M20" s="44" t="s">
        <v>200</v>
      </c>
      <c r="N20" s="52">
        <v>1</v>
      </c>
      <c r="O20" s="52">
        <v>1</v>
      </c>
    </row>
    <row r="21" spans="4:22" x14ac:dyDescent="0.25">
      <c r="D21" s="39" t="s">
        <v>189</v>
      </c>
      <c r="E21" s="39" t="str">
        <f>FORMATO!Y23</f>
        <v>Baja</v>
      </c>
      <c r="F21" s="39" t="str">
        <f>FORMATO!AC23</f>
        <v>Menor</v>
      </c>
      <c r="G21" s="39" t="str">
        <f t="shared" si="7"/>
        <v>BajaMenor</v>
      </c>
      <c r="H21" s="42" t="str">
        <f>VLOOKUP(G21,'BD ID COLOR N'!$B$2:$C$27,2,0)</f>
        <v>Moderada</v>
      </c>
      <c r="I21" s="35" t="str">
        <f t="shared" si="8"/>
        <v>2</v>
      </c>
      <c r="K21" s="44"/>
      <c r="M21" s="44" t="s">
        <v>201</v>
      </c>
      <c r="N21" s="52">
        <v>2</v>
      </c>
      <c r="O21" s="52">
        <v>2</v>
      </c>
    </row>
    <row r="22" spans="4:22" x14ac:dyDescent="0.25">
      <c r="D22" s="39" t="s">
        <v>190</v>
      </c>
      <c r="E22" s="39" t="str">
        <f>FORMATO!Y24</f>
        <v>Alta</v>
      </c>
      <c r="F22" s="39" t="str">
        <f>FORMATO!AC24</f>
        <v>Mayor</v>
      </c>
      <c r="G22" s="39" t="str">
        <f t="shared" si="7"/>
        <v>AltaMayor</v>
      </c>
      <c r="H22" s="42" t="str">
        <f>VLOOKUP(G22,'BD ID COLOR N'!$B$2:$C$27,2,0)</f>
        <v>Alta</v>
      </c>
      <c r="I22" s="35" t="str">
        <f t="shared" si="8"/>
        <v>3</v>
      </c>
      <c r="K22" s="44"/>
      <c r="M22" s="44" t="s">
        <v>202</v>
      </c>
      <c r="N22" s="52">
        <v>3</v>
      </c>
      <c r="O22" s="52">
        <v>3</v>
      </c>
    </row>
    <row r="23" spans="4:22" x14ac:dyDescent="0.25">
      <c r="D23" s="39" t="s">
        <v>191</v>
      </c>
      <c r="E23" s="39" t="str">
        <f>FORMATO!Y25</f>
        <v>Alta</v>
      </c>
      <c r="F23" s="39" t="str">
        <f>FORMATO!AC25</f>
        <v>Mayor</v>
      </c>
      <c r="G23" s="39" t="str">
        <f t="shared" si="7"/>
        <v>AltaMayor</v>
      </c>
      <c r="H23" s="42" t="str">
        <f>VLOOKUP(G23,'BD ID COLOR N'!$B$2:$C$27,2,0)</f>
        <v>Alta</v>
      </c>
      <c r="I23" s="35" t="str">
        <f t="shared" si="8"/>
        <v>3</v>
      </c>
      <c r="K23" s="44"/>
      <c r="M23" s="44"/>
      <c r="N23" s="44"/>
      <c r="O23" s="44"/>
    </row>
    <row r="24" spans="4:22" x14ac:dyDescent="0.25">
      <c r="D24" s="39" t="s">
        <v>192</v>
      </c>
      <c r="E24" s="39" t="str">
        <f>FORMATO!Y26</f>
        <v xml:space="preserve"> </v>
      </c>
      <c r="F24" s="39" t="str">
        <f>FORMATO!AC26</f>
        <v xml:space="preserve"> </v>
      </c>
      <c r="G24" s="39" t="str">
        <f t="shared" si="7"/>
        <v xml:space="preserve">  </v>
      </c>
      <c r="H24" s="42" t="e">
        <f>VLOOKUP(G24,'BD ID COLOR N'!$B$2:$C$27,2,0)</f>
        <v>#N/A</v>
      </c>
      <c r="I24" s="35" t="e">
        <f t="shared" si="8"/>
        <v>#N/A</v>
      </c>
      <c r="K24" s="44"/>
      <c r="M24" s="44"/>
      <c r="N24" s="44"/>
      <c r="O24" s="44"/>
      <c r="P24" s="44"/>
      <c r="Q24" s="44"/>
      <c r="R24" s="44"/>
      <c r="S24" s="44"/>
      <c r="T24" s="44"/>
      <c r="U24" s="44"/>
      <c r="V24" s="44"/>
    </row>
    <row r="25" spans="4:22" x14ac:dyDescent="0.25">
      <c r="E25" s="19"/>
      <c r="F25" s="19"/>
      <c r="G25" s="19"/>
      <c r="H25" s="19"/>
      <c r="L25" s="44"/>
      <c r="M25" s="44"/>
      <c r="N25" s="44"/>
      <c r="O25" s="44"/>
      <c r="P25" s="44"/>
      <c r="Q25" s="44"/>
      <c r="R25" s="44"/>
      <c r="S25" s="44"/>
      <c r="T25" s="44"/>
      <c r="U25" s="44"/>
      <c r="V25" s="44"/>
    </row>
    <row r="26" spans="4:22" x14ac:dyDescent="0.25">
      <c r="D26" s="227" t="s">
        <v>167</v>
      </c>
      <c r="E26" s="227"/>
      <c r="F26" s="227"/>
      <c r="G26" s="227"/>
      <c r="H26" s="227"/>
      <c r="L26" s="44"/>
      <c r="M26" s="44"/>
      <c r="N26" s="44"/>
      <c r="O26" s="44"/>
      <c r="P26" s="44"/>
      <c r="Q26" s="44"/>
      <c r="R26" s="44"/>
      <c r="S26" s="44"/>
      <c r="T26" s="44"/>
      <c r="U26" s="44"/>
      <c r="V26" s="44"/>
    </row>
    <row r="27" spans="4:22" x14ac:dyDescent="0.25">
      <c r="D27" s="40" t="s">
        <v>164</v>
      </c>
      <c r="E27" s="40" t="s">
        <v>127</v>
      </c>
      <c r="F27" s="40" t="s">
        <v>82</v>
      </c>
      <c r="G27" s="40" t="s">
        <v>128</v>
      </c>
      <c r="H27" s="40" t="s">
        <v>171</v>
      </c>
      <c r="I27" s="43" t="s">
        <v>171</v>
      </c>
      <c r="K27" s="44"/>
    </row>
    <row r="28" spans="4:22" x14ac:dyDescent="0.25">
      <c r="D28" s="39" t="s">
        <v>159</v>
      </c>
      <c r="E28" s="41" t="str">
        <f>FORMATO!AT17</f>
        <v>Baja</v>
      </c>
      <c r="F28" s="39" t="str">
        <f>FORMATO!AV17</f>
        <v>Leve</v>
      </c>
      <c r="G28" s="39" t="str">
        <f>+E28&amp;F28</f>
        <v>BajaLeve</v>
      </c>
      <c r="H28" s="42" t="str">
        <f>VLOOKUP(G28,'BD ID COLOR N'!$B$3:$C$27,2,0)</f>
        <v>Baja</v>
      </c>
      <c r="I28" s="19" t="str">
        <f>IF(H28=$K$8,"1",IF(H28=$K$7,"2",IF(H28=$K$6,"3","4")))</f>
        <v>1</v>
      </c>
      <c r="K28" s="44"/>
    </row>
    <row r="29" spans="4:22" x14ac:dyDescent="0.25">
      <c r="D29" s="39" t="s">
        <v>160</v>
      </c>
      <c r="E29" s="41" t="str">
        <f>FORMATO!AT18</f>
        <v>Muy Baja</v>
      </c>
      <c r="F29" s="39" t="str">
        <f>FORMATO!AV18</f>
        <v>Menor</v>
      </c>
      <c r="G29" s="39" t="str">
        <f t="shared" ref="G29:G32" si="9">+E29&amp;F29</f>
        <v>Muy BajaMenor</v>
      </c>
      <c r="H29" s="42" t="str">
        <f>VLOOKUP(G29,'BD ID COLOR N'!$B$3:$C$27,2,0)</f>
        <v>Baja</v>
      </c>
      <c r="I29" s="19" t="str">
        <f t="shared" ref="I29:I32" si="10">IF(H29=$K$8,"1",IF(H29=$K$7,"2",IF(H29=$K$6,"3","4")))</f>
        <v>1</v>
      </c>
      <c r="K29" s="44"/>
    </row>
    <row r="30" spans="4:22" x14ac:dyDescent="0.25">
      <c r="D30" s="39" t="s">
        <v>161</v>
      </c>
      <c r="E30" s="41" t="str">
        <f>FORMATO!AT19</f>
        <v>Baja</v>
      </c>
      <c r="F30" s="39" t="str">
        <f>FORMATO!AV19</f>
        <v>Leve</v>
      </c>
      <c r="G30" s="39" t="str">
        <f t="shared" si="9"/>
        <v>BajaLeve</v>
      </c>
      <c r="H30" s="42" t="str">
        <f>VLOOKUP(G30,'BD ID COLOR N'!$B$3:$C$27,2,0)</f>
        <v>Baja</v>
      </c>
      <c r="I30" s="19" t="str">
        <f t="shared" si="10"/>
        <v>1</v>
      </c>
      <c r="K30" s="44"/>
    </row>
    <row r="31" spans="4:22" x14ac:dyDescent="0.25">
      <c r="D31" s="39" t="s">
        <v>162</v>
      </c>
      <c r="E31" s="41" t="str">
        <f>FORMATO!AT20</f>
        <v>Muy Baja</v>
      </c>
      <c r="F31" s="39" t="str">
        <f>FORMATO!AV20</f>
        <v>Leve</v>
      </c>
      <c r="G31" s="39" t="str">
        <f t="shared" si="9"/>
        <v>Muy BajaLeve</v>
      </c>
      <c r="H31" s="42" t="str">
        <f>VLOOKUP(G31,'BD ID COLOR N'!$B$3:$C$27,2,0)</f>
        <v>Baja</v>
      </c>
      <c r="I31" s="19" t="str">
        <f t="shared" si="10"/>
        <v>1</v>
      </c>
      <c r="K31" s="44"/>
    </row>
    <row r="32" spans="4:22" x14ac:dyDescent="0.25">
      <c r="D32" s="39" t="s">
        <v>163</v>
      </c>
      <c r="E32" s="41" t="str">
        <f>FORMATO!AT21</f>
        <v>Muy Baja</v>
      </c>
      <c r="F32" s="39" t="str">
        <f>FORMATO!AV21</f>
        <v>Leve</v>
      </c>
      <c r="G32" s="39" t="str">
        <f t="shared" si="9"/>
        <v>Muy BajaLeve</v>
      </c>
      <c r="H32" s="42" t="str">
        <f>VLOOKUP(G32,'BD ID COLOR N'!$B$3:$C$27,2,0)</f>
        <v>Baja</v>
      </c>
      <c r="I32" s="19" t="str">
        <f t="shared" si="10"/>
        <v>1</v>
      </c>
      <c r="K32" s="44"/>
    </row>
    <row r="33" spans="4:11" x14ac:dyDescent="0.25">
      <c r="D33" s="39" t="s">
        <v>188</v>
      </c>
      <c r="E33" s="41" t="str">
        <f>FORMATO!AT22</f>
        <v>Baja</v>
      </c>
      <c r="F33" s="39" t="str">
        <f>FORMATO!AV22</f>
        <v>Menor</v>
      </c>
      <c r="G33" s="39" t="str">
        <f t="shared" ref="G33:G37" si="11">+E33&amp;F33</f>
        <v>BajaMenor</v>
      </c>
      <c r="H33" s="42" t="str">
        <f>VLOOKUP(G33,'BD ID COLOR N'!$B$3:$C$27,2,0)</f>
        <v>Moderada</v>
      </c>
      <c r="I33" s="19" t="str">
        <f t="shared" ref="I33:I37" si="12">IF(H33=$K$8,"1",IF(H33=$K$7,"2",IF(H33=$K$6,"3","4")))</f>
        <v>2</v>
      </c>
      <c r="K33" s="44"/>
    </row>
    <row r="34" spans="4:11" x14ac:dyDescent="0.25">
      <c r="D34" s="39" t="s">
        <v>189</v>
      </c>
      <c r="E34" s="41" t="str">
        <f>FORMATO!AT23</f>
        <v>Muy Baja</v>
      </c>
      <c r="F34" s="39" t="str">
        <f>FORMATO!AV23</f>
        <v>Menor</v>
      </c>
      <c r="G34" s="39" t="str">
        <f t="shared" si="11"/>
        <v>Muy BajaMenor</v>
      </c>
      <c r="H34" s="42" t="str">
        <f>VLOOKUP(G34,'BD ID COLOR N'!$B$3:$C$27,2,0)</f>
        <v>Baja</v>
      </c>
      <c r="I34" s="19" t="str">
        <f t="shared" si="12"/>
        <v>1</v>
      </c>
      <c r="K34" s="44"/>
    </row>
    <row r="35" spans="4:11" x14ac:dyDescent="0.25">
      <c r="D35" s="39" t="s">
        <v>190</v>
      </c>
      <c r="E35" s="41" t="str">
        <f>FORMATO!AT24</f>
        <v>Media</v>
      </c>
      <c r="F35" s="39" t="str">
        <f>FORMATO!AV24</f>
        <v>Mayor</v>
      </c>
      <c r="G35" s="39" t="str">
        <f t="shared" si="11"/>
        <v>MediaMayor</v>
      </c>
      <c r="H35" s="42" t="str">
        <f>VLOOKUP(G35,'BD ID COLOR N'!$B$3:$C$27,2,0)</f>
        <v>Alta</v>
      </c>
      <c r="I35" s="19" t="str">
        <f t="shared" si="12"/>
        <v>3</v>
      </c>
      <c r="K35" s="44"/>
    </row>
    <row r="36" spans="4:11" x14ac:dyDescent="0.25">
      <c r="D36" s="39" t="s">
        <v>191</v>
      </c>
      <c r="E36" s="41" t="str">
        <f>FORMATO!AT25</f>
        <v>Media</v>
      </c>
      <c r="F36" s="39" t="str">
        <f>FORMATO!AV25</f>
        <v>Mayor</v>
      </c>
      <c r="G36" s="39" t="str">
        <f t="shared" si="11"/>
        <v>MediaMayor</v>
      </c>
      <c r="H36" s="42" t="str">
        <f>VLOOKUP(G36,'BD ID COLOR N'!$B$3:$C$27,2,0)</f>
        <v>Alta</v>
      </c>
      <c r="I36" s="19" t="str">
        <f t="shared" si="12"/>
        <v>3</v>
      </c>
      <c r="K36" s="44"/>
    </row>
    <row r="37" spans="4:11" x14ac:dyDescent="0.25">
      <c r="D37" s="39" t="s">
        <v>192</v>
      </c>
      <c r="E37" s="41" t="str">
        <f>FORMATO!AT26</f>
        <v/>
      </c>
      <c r="F37" s="39" t="str">
        <f>FORMATO!AV26</f>
        <v xml:space="preserve"> </v>
      </c>
      <c r="G37" s="39" t="str">
        <f t="shared" si="11"/>
        <v xml:space="preserve"> </v>
      </c>
      <c r="H37" s="42" t="e">
        <f>VLOOKUP(G37,'BD ID COLOR N'!$B$3:$C$27,2,0)</f>
        <v>#N/A</v>
      </c>
      <c r="I37" s="19" t="e">
        <f t="shared" si="12"/>
        <v>#N/A</v>
      </c>
      <c r="K37" s="44"/>
    </row>
  </sheetData>
  <sheetProtection algorithmName="SHA-512" hashValue="dcf0nN2foCdecmJnVfVsoGeSaTYw57gArHnlfP810Yi3209fFgNzTtRctOoNXS8iQS6yD2brqYNqdmIUTkVGJg==" saltValue="ZfgxpPuxGmuXtYpGQszXKA==" spinCount="100000" sheet="1" objects="1" scenarios="1"/>
  <dataConsolidate/>
  <mergeCells count="5">
    <mergeCell ref="D26:H26"/>
    <mergeCell ref="B2:K2"/>
    <mergeCell ref="B4:B8"/>
    <mergeCell ref="E10:I10"/>
    <mergeCell ref="D13:H13"/>
  </mergeCells>
  <conditionalFormatting sqref="H15:H24">
    <cfRule type="cellIs" dxfId="7" priority="9" operator="equal">
      <formula>"Baja"</formula>
    </cfRule>
    <cfRule type="cellIs" dxfId="6" priority="10" operator="equal">
      <formula>"Moderada"</formula>
    </cfRule>
    <cfRule type="cellIs" dxfId="5" priority="11" operator="equal">
      <formula>"Alta"</formula>
    </cfRule>
    <cfRule type="cellIs" dxfId="4" priority="12" operator="equal">
      <formula>"Extrema"</formula>
    </cfRule>
  </conditionalFormatting>
  <conditionalFormatting sqref="H28:H37">
    <cfRule type="cellIs" dxfId="3" priority="5" operator="equal">
      <formula>"Baja"</formula>
    </cfRule>
    <cfRule type="cellIs" dxfId="2" priority="6" operator="equal">
      <formula>"Moderada"</formula>
    </cfRule>
    <cfRule type="cellIs" dxfId="1" priority="7" operator="equal">
      <formula>"Alta"</formula>
    </cfRule>
    <cfRule type="cellIs" dxfId="0" priority="8" operator="equal">
      <formula>"Extrema"</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C27"/>
  <sheetViews>
    <sheetView workbookViewId="0">
      <selection activeCell="C7" sqref="C7"/>
    </sheetView>
  </sheetViews>
  <sheetFormatPr baseColWidth="10" defaultRowHeight="15" x14ac:dyDescent="0.25"/>
  <cols>
    <col min="1" max="1" width="2.140625" customWidth="1"/>
    <col min="2" max="4" width="20.7109375" customWidth="1"/>
  </cols>
  <sheetData>
    <row r="2" spans="2:3" s="37" customFormat="1" x14ac:dyDescent="0.25">
      <c r="B2" s="37" t="s">
        <v>157</v>
      </c>
      <c r="C2" s="36" t="s">
        <v>158</v>
      </c>
    </row>
    <row r="3" spans="2:3" x14ac:dyDescent="0.25">
      <c r="B3" s="38" t="s">
        <v>132</v>
      </c>
      <c r="C3" s="25" t="s">
        <v>54</v>
      </c>
    </row>
    <row r="4" spans="2:3" x14ac:dyDescent="0.25">
      <c r="B4" s="38" t="s">
        <v>133</v>
      </c>
      <c r="C4" s="25" t="s">
        <v>54</v>
      </c>
    </row>
    <row r="5" spans="2:3" x14ac:dyDescent="0.25">
      <c r="B5" s="38" t="s">
        <v>134</v>
      </c>
      <c r="C5" s="25" t="s">
        <v>54</v>
      </c>
    </row>
    <row r="6" spans="2:3" x14ac:dyDescent="0.25">
      <c r="B6" s="38" t="s">
        <v>135</v>
      </c>
      <c r="C6" s="25" t="s">
        <v>54</v>
      </c>
    </row>
    <row r="7" spans="2:3" x14ac:dyDescent="0.25">
      <c r="B7" s="38" t="s">
        <v>136</v>
      </c>
      <c r="C7" s="23" t="s">
        <v>169</v>
      </c>
    </row>
    <row r="8" spans="2:3" x14ac:dyDescent="0.25">
      <c r="B8" s="38" t="s">
        <v>137</v>
      </c>
      <c r="C8" s="21" t="s">
        <v>170</v>
      </c>
    </row>
    <row r="9" spans="2:3" x14ac:dyDescent="0.25">
      <c r="B9" s="38" t="s">
        <v>138</v>
      </c>
      <c r="C9" s="21" t="s">
        <v>170</v>
      </c>
    </row>
    <row r="10" spans="2:3" x14ac:dyDescent="0.25">
      <c r="B10" s="38" t="s">
        <v>139</v>
      </c>
      <c r="C10" s="25" t="s">
        <v>54</v>
      </c>
    </row>
    <row r="11" spans="2:3" x14ac:dyDescent="0.25">
      <c r="B11" s="38" t="s">
        <v>140</v>
      </c>
      <c r="C11" s="25" t="s">
        <v>54</v>
      </c>
    </row>
    <row r="12" spans="2:3" x14ac:dyDescent="0.25">
      <c r="B12" s="38" t="s">
        <v>141</v>
      </c>
      <c r="C12" s="23" t="s">
        <v>169</v>
      </c>
    </row>
    <row r="13" spans="2:3" x14ac:dyDescent="0.25">
      <c r="B13" s="38" t="s">
        <v>142</v>
      </c>
      <c r="C13" s="21" t="s">
        <v>170</v>
      </c>
    </row>
    <row r="14" spans="2:3" x14ac:dyDescent="0.25">
      <c r="B14" s="38" t="s">
        <v>143</v>
      </c>
      <c r="C14" s="21" t="s">
        <v>170</v>
      </c>
    </row>
    <row r="15" spans="2:3" x14ac:dyDescent="0.25">
      <c r="B15" s="38" t="s">
        <v>144</v>
      </c>
      <c r="C15" s="21" t="s">
        <v>170</v>
      </c>
    </row>
    <row r="16" spans="2:3" x14ac:dyDescent="0.25">
      <c r="B16" s="38" t="s">
        <v>145</v>
      </c>
      <c r="C16" s="25" t="s">
        <v>54</v>
      </c>
    </row>
    <row r="17" spans="2:3" x14ac:dyDescent="0.25">
      <c r="B17" s="38" t="s">
        <v>146</v>
      </c>
      <c r="C17" s="23" t="s">
        <v>169</v>
      </c>
    </row>
    <row r="18" spans="2:3" x14ac:dyDescent="0.25">
      <c r="B18" s="38" t="s">
        <v>147</v>
      </c>
      <c r="C18" s="22" t="s">
        <v>52</v>
      </c>
    </row>
    <row r="19" spans="2:3" x14ac:dyDescent="0.25">
      <c r="B19" s="38" t="s">
        <v>148</v>
      </c>
      <c r="C19" s="21" t="s">
        <v>170</v>
      </c>
    </row>
    <row r="20" spans="2:3" x14ac:dyDescent="0.25">
      <c r="B20" s="38" t="s">
        <v>149</v>
      </c>
      <c r="C20" s="21" t="s">
        <v>170</v>
      </c>
    </row>
    <row r="21" spans="2:3" x14ac:dyDescent="0.25">
      <c r="B21" s="38" t="s">
        <v>150</v>
      </c>
      <c r="C21" s="25" t="s">
        <v>54</v>
      </c>
    </row>
    <row r="22" spans="2:3" x14ac:dyDescent="0.25">
      <c r="B22" s="38" t="s">
        <v>151</v>
      </c>
      <c r="C22" s="23" t="s">
        <v>169</v>
      </c>
    </row>
    <row r="23" spans="2:3" x14ac:dyDescent="0.25">
      <c r="B23" s="38" t="s">
        <v>152</v>
      </c>
      <c r="C23" s="22" t="s">
        <v>52</v>
      </c>
    </row>
    <row r="24" spans="2:3" x14ac:dyDescent="0.25">
      <c r="B24" s="38" t="s">
        <v>153</v>
      </c>
      <c r="C24" s="22" t="s">
        <v>52</v>
      </c>
    </row>
    <row r="25" spans="2:3" x14ac:dyDescent="0.25">
      <c r="B25" s="38" t="s">
        <v>154</v>
      </c>
      <c r="C25" s="21" t="s">
        <v>170</v>
      </c>
    </row>
    <row r="26" spans="2:3" x14ac:dyDescent="0.25">
      <c r="B26" s="38" t="s">
        <v>155</v>
      </c>
      <c r="C26" s="25" t="s">
        <v>54</v>
      </c>
    </row>
    <row r="27" spans="2:3" x14ac:dyDescent="0.25">
      <c r="B27" s="38" t="s">
        <v>156</v>
      </c>
      <c r="C27" s="23" t="s">
        <v>169</v>
      </c>
    </row>
  </sheetData>
  <sheetProtection algorithmName="SHA-512" hashValue="d/8d+S38HT7vECW6oJPoib7XBc4GiOkb6NhXxnEykr61fySzzAwI4N4p78JBGdJUxlAUGFjrb+CuSszHPZpyhQ==" saltValue="VbuSNHJOoLS21ZOWJALlzg==" spinCount="100000" sheet="1" objects="1" scenarios="1"/>
  <autoFilter ref="B2: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cp:lastPrinted>2022-06-28T16:06:03Z</cp:lastPrinted>
  <dcterms:created xsi:type="dcterms:W3CDTF">2022-03-17T15:47:21Z</dcterms:created>
  <dcterms:modified xsi:type="dcterms:W3CDTF">2023-08-30T15:55:59Z</dcterms:modified>
</cp:coreProperties>
</file>